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570" windowHeight="11760" activeTab="7"/>
  </bookViews>
  <sheets>
    <sheet name="МЗ_2345Л0 " sheetId="21" r:id="rId1"/>
    <sheet name="МЗ_232501" sheetId="1" r:id="rId2"/>
    <sheet name="МЗ_232506" sheetId="9" r:id="rId3"/>
    <sheet name="ИЦ_242502" sheetId="12" r:id="rId4"/>
    <sheet name="ИЦ-24502 ВР243" sheetId="17" r:id="rId5"/>
    <sheet name="ИЦ_242517" sheetId="15" r:id="rId6"/>
    <sheet name="ИЦ_242517 (ВР 243)" sheetId="18" r:id="rId7"/>
    <sheet name="Внебюджет" sheetId="14" r:id="rId8"/>
    <sheet name="Внебюджет 242502" sheetId="20" r:id="rId9"/>
  </sheets>
  <calcPr calcId="124519"/>
</workbook>
</file>

<file path=xl/calcChain.xml><?xml version="1.0" encoding="utf-8"?>
<calcChain xmlns="http://schemas.openxmlformats.org/spreadsheetml/2006/main">
  <c r="E45" i="1"/>
  <c r="E40"/>
  <c r="I19"/>
  <c r="I18"/>
  <c r="E18" i="17"/>
  <c r="G82" i="1"/>
  <c r="I16" i="21"/>
  <c r="E27"/>
  <c r="H15"/>
  <c r="F15"/>
  <c r="E15"/>
  <c r="D15"/>
  <c r="G14"/>
  <c r="I14" s="1"/>
  <c r="E72" i="14"/>
  <c r="E61"/>
  <c r="G16" i="9"/>
  <c r="E16" i="20"/>
  <c r="F143" i="1"/>
  <c r="F97" i="14"/>
  <c r="E13" i="18"/>
  <c r="E28" i="15"/>
  <c r="E16" i="12"/>
  <c r="D30" i="21" l="1"/>
  <c r="E30" s="1"/>
  <c r="G15"/>
  <c r="E35" i="15"/>
  <c r="E21"/>
  <c r="E13"/>
  <c r="D81" i="1"/>
  <c r="G67"/>
  <c r="D31" i="21" l="1"/>
  <c r="E31" s="1"/>
  <c r="D29"/>
  <c r="D26"/>
  <c r="E26" s="1"/>
  <c r="E25" s="1"/>
  <c r="E33" s="1"/>
  <c r="G54" i="14"/>
  <c r="F130" i="1"/>
  <c r="E120"/>
  <c r="F28"/>
  <c r="D88" i="14"/>
  <c r="D29" i="9"/>
  <c r="G101" i="1"/>
  <c r="G90"/>
  <c r="F88"/>
  <c r="D77"/>
  <c r="D75"/>
  <c r="F58"/>
  <c r="F56"/>
  <c r="G60"/>
  <c r="E19"/>
  <c r="D128"/>
  <c r="E81" i="14" l="1"/>
  <c r="G46" l="1"/>
  <c r="G47" s="1"/>
  <c r="G97" i="1" l="1"/>
  <c r="G96"/>
  <c r="G108" s="1"/>
  <c r="D18" i="14" l="1"/>
  <c r="E30"/>
  <c r="F18"/>
  <c r="E18"/>
  <c r="G16"/>
  <c r="I16" s="1"/>
  <c r="G15"/>
  <c r="I15" s="1"/>
  <c r="G14"/>
  <c r="I14" s="1"/>
  <c r="I18" l="1"/>
  <c r="I19" s="1"/>
  <c r="G18"/>
  <c r="G16" i="1"/>
  <c r="I16" s="1"/>
  <c r="G15"/>
  <c r="I15" s="1"/>
  <c r="E23" i="9"/>
  <c r="F30"/>
  <c r="G14" i="1"/>
  <c r="I14" s="1"/>
  <c r="G17"/>
  <c r="I17" s="1"/>
  <c r="G18"/>
  <c r="E39"/>
  <c r="H19"/>
  <c r="D19"/>
  <c r="F19"/>
  <c r="G19" l="1"/>
  <c r="D34" i="14"/>
  <c r="E34" s="1"/>
  <c r="D33"/>
  <c r="E33" s="1"/>
  <c r="D32"/>
  <c r="D29"/>
  <c r="E29" s="1"/>
  <c r="I21" i="1" l="1"/>
  <c r="E28" i="14"/>
  <c r="E35" l="1"/>
  <c r="D41" i="1"/>
  <c r="D42"/>
  <c r="E42" s="1"/>
  <c r="D38"/>
  <c r="E38" s="1"/>
  <c r="E37" s="1"/>
  <c r="D43"/>
  <c r="E43" s="1"/>
</calcChain>
</file>

<file path=xl/sharedStrings.xml><?xml version="1.0" encoding="utf-8"?>
<sst xmlns="http://schemas.openxmlformats.org/spreadsheetml/2006/main" count="528" uniqueCount="192">
  <si>
    <t>Расчеты (обоснования)</t>
  </si>
  <si>
    <t>к плану финансово-хозяйственной деятельности</t>
  </si>
  <si>
    <t>1. РАСЧЕТЫ (ОБОСНОВАНИЯ) ВЫПЛАТ ПЕРСОНАЛУ (СТРОКА 210)</t>
  </si>
  <si>
    <t>1.1. Расчеты (обоснования) расходов на оплату труда</t>
  </si>
  <si>
    <t>N п/п</t>
  </si>
  <si>
    <t>Районный коэффициент</t>
  </si>
  <si>
    <t>Итого:</t>
  </si>
  <si>
    <t>x</t>
  </si>
  <si>
    <t>Наименование расходов</t>
  </si>
  <si>
    <t>в Пенсионный фонд Российской Федерации,</t>
  </si>
  <si>
    <t>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</si>
  <si>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</si>
  <si>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</si>
  <si>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</si>
  <si>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</si>
  <si>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</si>
  <si>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</si>
  <si>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в том числе: 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</si>
  <si>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</si>
  <si>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</si>
  <si>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</si>
  <si>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2.1.</t>
  </si>
  <si>
    <t>в том числе: обязательное социальное страхование на случай временной нетрудоспособности и в связи с материнством по ставке 2,9%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</si>
  <si>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</si>
  <si>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</si>
  <si>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</si>
  <si>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Наименование показателя</t>
  </si>
  <si>
    <t>Налоговая база, руб.</t>
  </si>
  <si>
    <t>Ставка налога, %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</si>
  <si>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</si>
  <si>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</si>
  <si>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</si>
  <si>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</si>
  <si>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Тариф (с учетом НДС), руб.</t>
  </si>
  <si>
    <t>Индексация, %</t>
  </si>
  <si>
    <t>Количество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</si>
  <si>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</si>
  <si>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</si>
  <si>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</si>
  <si>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</si>
  <si>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</si>
  <si>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t xml:space="preserve">Компенсационные выплаты </t>
  </si>
  <si>
    <t xml:space="preserve">Доплата до МРОТ </t>
  </si>
  <si>
    <t xml:space="preserve">Административно-управленческий персонал </t>
  </si>
  <si>
    <t xml:space="preserve">Наименование структурного подразделения </t>
  </si>
  <si>
    <t>Итого фонд оплаты труда:</t>
  </si>
  <si>
    <t xml:space="preserve">Код видов расходов: </t>
  </si>
  <si>
    <t xml:space="preserve">Источник финансового обеспечения: </t>
  </si>
  <si>
    <t>субсидия на выполнение муниципального задания</t>
  </si>
  <si>
    <t xml:space="preserve">Код видов расходов </t>
  </si>
  <si>
    <t>Источник финансового обеспечения</t>
  </si>
  <si>
    <t xml:space="preserve">Новый должностной                                                         оклад </t>
  </si>
  <si>
    <t>Количество штатных                                                                      единиц</t>
  </si>
  <si>
    <t>1.2. Расчеты (обоснования) страховых взносов на обязательное страхование</t>
  </si>
  <si>
    <r>
      <t>Сумма, руб. (</t>
    </r>
    <r>
      <rPr>
        <b/>
        <sz val="10"/>
        <color indexed="12"/>
        <rFont val="Times New Roman"/>
        <family val="1"/>
        <charset val="204"/>
      </rPr>
      <t>гр. 2</t>
    </r>
    <r>
      <rPr>
        <b/>
        <sz val="10"/>
        <color indexed="8"/>
        <rFont val="Times New Roman"/>
        <family val="1"/>
        <charset val="204"/>
      </rPr>
      <t xml:space="preserve"> x </t>
    </r>
    <r>
      <rPr>
        <b/>
        <sz val="10"/>
        <color indexed="12"/>
        <rFont val="Times New Roman"/>
        <family val="1"/>
        <charset val="204"/>
      </rPr>
      <t>гр. 3</t>
    </r>
    <r>
      <rPr>
        <b/>
        <sz val="10"/>
        <color indexed="8"/>
        <rFont val="Times New Roman"/>
        <family val="1"/>
        <charset val="204"/>
      </rPr>
      <t>)</t>
    </r>
  </si>
  <si>
    <t>Всего в год, руб. гр. (4+5+6) x12</t>
  </si>
  <si>
    <t>Служащие</t>
  </si>
  <si>
    <t>Рабочие</t>
  </si>
  <si>
    <t>2.1. Расчет (обоснование) расходов на оплату услуг связи</t>
  </si>
  <si>
    <t>Главный бухгалтер</t>
  </si>
  <si>
    <t>1. РАСЧЕТ (ОБОСНОВАНИЕ) РАСХОДОВ НА ЗАКУПКУ ТОВАРОВ, РАБОТ, УСЛУГ</t>
  </si>
  <si>
    <t>субсидия на иные цели</t>
  </si>
  <si>
    <t>собственные средства (приносящая доход деятельность)</t>
  </si>
  <si>
    <t>МАУ ДО "Верхнесинячихинская ДШИ"</t>
  </si>
  <si>
    <t>Педагогические работники</t>
  </si>
  <si>
    <t>Руководители структурных подразделений</t>
  </si>
  <si>
    <t>ГСМ для автомобиля (л)</t>
  </si>
  <si>
    <t>Интернет</t>
  </si>
  <si>
    <t>Услуги СЭС (гигиеническое обучение, санитарно-эпидемиологические экспертизы)</t>
  </si>
  <si>
    <t>Мероприятия (взносы за участие в конкурсах)</t>
  </si>
  <si>
    <t xml:space="preserve">Директор </t>
  </si>
  <si>
    <t>И.Г.Чечулин</t>
  </si>
  <si>
    <t>Директор</t>
  </si>
  <si>
    <t>906,0703,0720026000,110</t>
  </si>
  <si>
    <t xml:space="preserve">Электроэнергия (Квт) </t>
  </si>
  <si>
    <t>Свидетельства об окончании школы</t>
  </si>
  <si>
    <t>Хоз.товары (моющие, чистящие средства, туал.бумага и т.д.)</t>
  </si>
  <si>
    <t>Крипто-про, КЭП</t>
  </si>
  <si>
    <t>2. РАСЧЕТ (ОБОСНОВАНИЕ) РАСХОДОВ НА ЗАКУПКУ ТОВАРОВ, РАБОТ, УСЛУГ</t>
  </si>
  <si>
    <t>Сумма, руб.                                                 (гр. 3 x гр. 4 x гр. 5)</t>
  </si>
  <si>
    <t>Услуги местной связи</t>
  </si>
  <si>
    <t>Хол.вода (м3)</t>
  </si>
  <si>
    <t>Водоотведение (м3)</t>
  </si>
  <si>
    <r>
      <t>Сумма, руб. (</t>
    </r>
    <r>
      <rPr>
        <b/>
        <sz val="10"/>
        <color rgb="FF0000FF"/>
        <rFont val="Times New Roman"/>
        <family val="1"/>
        <charset val="204"/>
      </rPr>
      <t>гр. 3</t>
    </r>
    <r>
      <rPr>
        <b/>
        <sz val="10"/>
        <color theme="1"/>
        <rFont val="Times New Roman"/>
        <family val="1"/>
        <charset val="204"/>
      </rPr>
      <t xml:space="preserve"> x </t>
    </r>
    <r>
      <rPr>
        <b/>
        <sz val="10"/>
        <color rgb="FF0000FF"/>
        <rFont val="Times New Roman"/>
        <family val="1"/>
        <charset val="204"/>
      </rPr>
      <t>гр. 4</t>
    </r>
    <r>
      <rPr>
        <b/>
        <sz val="10"/>
        <color theme="1"/>
        <rFont val="Times New Roman"/>
        <family val="1"/>
        <charset val="204"/>
      </rPr>
      <t xml:space="preserve"> x </t>
    </r>
    <r>
      <rPr>
        <b/>
        <sz val="10"/>
        <color rgb="FF0000FF"/>
        <rFont val="Times New Roman"/>
        <family val="1"/>
        <charset val="204"/>
      </rPr>
      <t>гр. 5</t>
    </r>
    <r>
      <rPr>
        <b/>
        <sz val="10"/>
        <color theme="1"/>
        <rFont val="Times New Roman"/>
        <family val="1"/>
        <charset val="204"/>
      </rPr>
      <t>)</t>
    </r>
  </si>
  <si>
    <t>Объект</t>
  </si>
  <si>
    <t>стоимость единицы услуги, руб.</t>
  </si>
  <si>
    <t>Обслуживание технических средств тревожной сигнализации (Урал.Соболь)</t>
  </si>
  <si>
    <t>Приобретение и обновление бухгалтерских программ</t>
  </si>
  <si>
    <t>Медицинский осмотр</t>
  </si>
  <si>
    <t>материальных запасов</t>
  </si>
  <si>
    <r>
      <t>Сумма исчисленного налога, подлежащего уплате, руб.                                                                                                                                (</t>
    </r>
    <r>
      <rPr>
        <b/>
        <sz val="10"/>
        <color indexed="12"/>
        <rFont val="Times New Roman"/>
        <family val="1"/>
        <charset val="204"/>
      </rPr>
      <t>гр. 3</t>
    </r>
    <r>
      <rPr>
        <b/>
        <sz val="10"/>
        <color indexed="8"/>
        <rFont val="Times New Roman"/>
        <family val="1"/>
        <charset val="204"/>
      </rPr>
      <t xml:space="preserve"> x </t>
    </r>
    <r>
      <rPr>
        <b/>
        <sz val="10"/>
        <color indexed="12"/>
        <rFont val="Times New Roman"/>
        <family val="1"/>
        <charset val="204"/>
      </rPr>
      <t>гр. 4</t>
    </r>
    <r>
      <rPr>
        <b/>
        <sz val="10"/>
        <color indexed="8"/>
        <rFont val="Times New Roman"/>
        <family val="1"/>
        <charset val="204"/>
      </rPr>
      <t xml:space="preserve"> / 100)</t>
    </r>
  </si>
  <si>
    <t>Стоимость, руб.</t>
  </si>
  <si>
    <t>3. РАСЧЕТ (ОБОСНОВАНИЕ) РАСХОДОВ НА УПЛАТУ НАЛОГА НА ИМУЩЕСТВО ОРГАНИЗАЦИИ И ЗЕМЕЛЬНОГО НАЛОГА</t>
  </si>
  <si>
    <t>3.1. Расчет (обоснование) расходов на оплату прочих расходов</t>
  </si>
  <si>
    <t>Предрейсовые осмотры водителя</t>
  </si>
  <si>
    <t>Т.В.Пешкова</t>
  </si>
  <si>
    <t>МРОТ</t>
  </si>
  <si>
    <t>Аренда PON Медиум (модем)</t>
  </si>
  <si>
    <t>906,0703,0230025010,110</t>
  </si>
  <si>
    <t>906,0703,0230025010,851</t>
  </si>
  <si>
    <t xml:space="preserve">Связь (оплата кредиторской задолженности за декабрь 2018 г. по Договору № 066300от 01.01.2018 г.) </t>
  </si>
  <si>
    <t xml:space="preserve">Интернет (оплата кредиторской задолженности за декабрь 2018 г. по Договору № 46/066300от 01.01.2018 г.) </t>
  </si>
  <si>
    <t xml:space="preserve">Электроэнергия (Квт) (оплата кредиторской задолженности за декабрь 2018 г. по Договору № 24846 от 01.01.2018 г.) </t>
  </si>
  <si>
    <t xml:space="preserve">Теплоснабжение (Гкл) (оплата кредиторской задолженности за декабрь 2018 г. по Договору № 7-Т от 01.01.2018 г.) </t>
  </si>
  <si>
    <t xml:space="preserve">Хол.вода (м3) (оплата кредиторской задолженности за декабрь 2018 г. по Договору № 7-В от 01.01.2018 г.) </t>
  </si>
  <si>
    <t xml:space="preserve">Водоотведение (м3) (оплата кредиторской задолженности за декабрь 2018 г. по Договору № 7-К от 01.01.2018 г.) </t>
  </si>
  <si>
    <t>Обслуживание видеонаблюдения                   ИП Федорахин</t>
  </si>
  <si>
    <t xml:space="preserve">Обслуживание тех.средств трев.сигнализации (оплата кредиторской задолженности за декабрь 2018 г. по Договору № 10 от 01.01.2018 г.) </t>
  </si>
  <si>
    <t>Обслуживание оборуд.для дублир.сигналов "Пожар" (оплата кредиторской задолженности за декабрь 2018 г. по Договору № 52553/С от 01.01.2018г.)</t>
  </si>
  <si>
    <t xml:space="preserve">Переосвидетельствование огнетушителей </t>
  </si>
  <si>
    <t>Техническое обслуживание узла учета теплоэнергии</t>
  </si>
  <si>
    <t>Канцелярские товары, товары хозяйственного назначения, строительные материалы</t>
  </si>
  <si>
    <t>год</t>
  </si>
  <si>
    <t xml:space="preserve">                                                                     2.1. Расчет (обоснование) расходов на оплату коммунальных услуг</t>
  </si>
  <si>
    <t>906,0703,0230025010,244</t>
  </si>
  <si>
    <t>906,0703,0230025060,244</t>
  </si>
  <si>
    <t>906,0703,0240025020,244</t>
  </si>
  <si>
    <t>906,0703,0240025170,244</t>
  </si>
  <si>
    <t>906,0703,0720026000,244</t>
  </si>
  <si>
    <t>Офисная техника (ПК, ноутбуки, принтеры, проекторы и др.,а также комплектующие к ним)</t>
  </si>
  <si>
    <t>Расходные материалы для оргтехники и ПК</t>
  </si>
  <si>
    <t>Ремонт узла учета   ИП Рытик</t>
  </si>
  <si>
    <t>1.3. Расчеты (обоснования) страховых взносов на обязательное страхование</t>
  </si>
  <si>
    <t>Социальные пособия и компенсации персоналу в денежной форме</t>
  </si>
  <si>
    <t xml:space="preserve">                                   1.2. Расчет (обоснование) расходов социальных пособий и компенсаций персоналу в денежной форме</t>
  </si>
  <si>
    <t>Дератизация и дезинсекция (основное здание + здание в Костино)</t>
  </si>
  <si>
    <t>Поверка теплосчетчика по акту</t>
  </si>
  <si>
    <t>Обслуживание пожарной сигнализации ВДПО (основное здание + здание в Костино), согласно договора на 2019 год</t>
  </si>
  <si>
    <t>Обслуживание оборудования для дублирования сигнала "Пожар" ОКО Охрана, согласно договора на 2019 год</t>
  </si>
  <si>
    <t>Принятие на пульт тревожных извещений (Реж), согласно договора на 2019 год</t>
  </si>
  <si>
    <t>ГСМ для автомобиля (л) для поездок в г.Екатеринбург, г.Алапаевск, с.Костино, в рамках дополнительного образования</t>
  </si>
  <si>
    <t>Налог на имущество (4 квартала)94,54% от МЗ и ПДД</t>
  </si>
  <si>
    <t>ГСМ для автомобиля (л) в рамках дополнительного образования, связанных с поездками согласно плана мероприятий на 2019 год.</t>
  </si>
  <si>
    <t>Обучение бухгалтера по 223ФЗ</t>
  </si>
  <si>
    <t xml:space="preserve">                                                                     2.2. Расчет (обоснование) расходов на оплату транспортных услуг</t>
  </si>
  <si>
    <t>Транспортные услуги (автобус)</t>
  </si>
  <si>
    <t>2.3. Расчет (обоснование) расходов на оплату коммунальных услуг</t>
  </si>
  <si>
    <t xml:space="preserve">                                          2.4. Расчет (обоснование) расходов на оплату аренды за пользование имуществом</t>
  </si>
  <si>
    <t>2.5. Расчет (обоснование) расходов на оплату работ, услуг по содержанию имущества</t>
  </si>
  <si>
    <t>2.6. Расчет (обоснование) расходов на оплату прочих работ, услуг</t>
  </si>
  <si>
    <t>Пошив костюмов из ткани исполнителя</t>
  </si>
  <si>
    <t xml:space="preserve">                                  1.1. Расчет (обоснование) расходов на оплату работ, услуг по содержанию имущества</t>
  </si>
  <si>
    <t xml:space="preserve">Договор подряда на ремонт костюмерной </t>
  </si>
  <si>
    <t xml:space="preserve">Монтаж пожарной сигнализации </t>
  </si>
  <si>
    <t>Строительные материалы для ремонта костюмерной</t>
  </si>
  <si>
    <t xml:space="preserve">Сумма, руб. </t>
  </si>
  <si>
    <t>Ремонт системы отопления первого этажа в здании филиала (с.Костино)</t>
  </si>
  <si>
    <t>Ремонт системы отопления второго этажа в здании филиала (с.Костино)</t>
  </si>
  <si>
    <t>х</t>
  </si>
  <si>
    <t>Вывоз ТКО(м3)</t>
  </si>
  <si>
    <t xml:space="preserve">                              1.1. Расчет (обоснование) расходов на оплату работ, услуг по содержанию имущества</t>
  </si>
  <si>
    <t>Методическая литература для библиотеки</t>
  </si>
  <si>
    <t>Бутилированная вода, стаканы одноразовые</t>
  </si>
  <si>
    <t xml:space="preserve">                                                            1.2. Расчет (обоснование) расходов на оплату прочих работ, услуг</t>
  </si>
  <si>
    <t xml:space="preserve">    Главный бухгалтер</t>
  </si>
  <si>
    <t xml:space="preserve">                                                         Директор</t>
  </si>
  <si>
    <t xml:space="preserve">                             1.4. Расчет (обоснование) расходов на приобретение материальных запасов</t>
  </si>
  <si>
    <t xml:space="preserve">                     1.3. Расчет (обоснование) расходов на приобретение основных средств</t>
  </si>
  <si>
    <t xml:space="preserve">Приобретение светильников </t>
  </si>
  <si>
    <t>Нанесение логотипа на кружки</t>
  </si>
  <si>
    <t>906,0703,0240025020,243</t>
  </si>
  <si>
    <t xml:space="preserve">    Директор</t>
  </si>
  <si>
    <t>Ремонт по замене внутренних дверных деревянных блоков на изделия из ПВХ и замена эвакуациооных выходов 2-го этажа на оконные блоки из ПВХ в здании филиала (с.Костино)</t>
  </si>
  <si>
    <t>Линолеум</t>
  </si>
  <si>
    <t>Кадастровые работы</t>
  </si>
  <si>
    <t>906,0703,0240025170,243</t>
  </si>
  <si>
    <t>Установка противопожарных дверей</t>
  </si>
  <si>
    <t>Приобретение фоторамок</t>
  </si>
  <si>
    <t>Журналы, индивидуальные планы, ведомости, учебные пособия</t>
  </si>
  <si>
    <t>Капитальный ремонт крыльца, тамбура, лестничного марша, лестничной клетки, а также помещений 2-го этажа - кабинеты №1,8,14 в здании филиала МАУ ДО "Верхнесинячихинская ДШИ"</t>
  </si>
  <si>
    <t>Капитальный ремонт помещений 2-го этажа - кабинеты № 2,3,12,13 в здании филиала МАУ ДО "Верхнесинячихинская ДШИ"</t>
  </si>
  <si>
    <t xml:space="preserve">Стимулирующая часть, 10% </t>
  </si>
  <si>
    <t>Прочистка канализационной сети в здании филиала</t>
  </si>
  <si>
    <t>2.7. Расчет (обоснование) расходов на приобретение</t>
  </si>
  <si>
    <t>Услуги по переносу КББ, обновления, сопровождение, лицензия</t>
  </si>
  <si>
    <t>Приобретение светильников</t>
  </si>
  <si>
    <t>Приобретение канц.товаров</t>
  </si>
  <si>
    <t xml:space="preserve">                                                  1.1. Расчет (обоснование) расходов на оплату транспортных услуг</t>
  </si>
  <si>
    <t>1.2. Расчет (обоснование) расходов на оплату прочих работ, услуг</t>
  </si>
  <si>
    <t xml:space="preserve">                    1.3. Расчет (обоснование) расходов на приобретение материальных запасов</t>
  </si>
  <si>
    <t xml:space="preserve">                Директор </t>
  </si>
  <si>
    <t>2.4. Расчет (обоснование) расходов на оплату прочих работ, услуг</t>
  </si>
  <si>
    <t xml:space="preserve">                                                                              2.5. Расчет (обоснование) расходов на приобретение основных средств</t>
  </si>
  <si>
    <t>2.6. Расчет (обоснование) расходов на приобретение</t>
  </si>
  <si>
    <t>2.3. Расчет (обоснование) расходов на оплату работ, услуг по содержанию имущества</t>
  </si>
  <si>
    <t>Ремонт костюмов для оркестра</t>
  </si>
  <si>
    <t>906,0703,0230045Л00,110</t>
  </si>
  <si>
    <t>Электроэнергия (Квт) основное здание + филиал</t>
  </si>
  <si>
    <t>Теплоснабжение (Гкл)основное здание + филиал</t>
  </si>
  <si>
    <t>Дополнительные работы по замене электрики и внутренние работы в здании филиала</t>
  </si>
  <si>
    <t>2.1. Расчет (обоснование) расходов на приобретение материальных запасов</t>
  </si>
  <si>
    <t>Приобретение окна их ПВХ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</si>
</sst>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26"/>
      <color rgb="FFFF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8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justify"/>
    </xf>
    <xf numFmtId="0" fontId="7" fillId="0" borderId="0" xfId="0" applyFont="1" applyAlignme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/>
    <xf numFmtId="0" fontId="5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0" fillId="0" borderId="0" xfId="0" applyBorder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0" fillId="0" borderId="0" xfId="0" applyAlignme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2" fillId="0" borderId="0" xfId="0" applyFont="1" applyAlignment="1"/>
    <xf numFmtId="4" fontId="5" fillId="0" borderId="4" xfId="0" applyNumberFormat="1" applyFont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5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14" fillId="0" borderId="30" xfId="0" applyFont="1" applyBorder="1" applyAlignment="1">
      <alignment vertical="top" wrapText="1"/>
    </xf>
    <xf numFmtId="0" fontId="14" fillId="0" borderId="3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vertical="top" wrapText="1"/>
    </xf>
    <xf numFmtId="0" fontId="14" fillId="0" borderId="0" xfId="0" applyFont="1" applyBorder="1" applyAlignment="1">
      <alignment horizontal="right" vertical="top" wrapText="1"/>
    </xf>
    <xf numFmtId="2" fontId="17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4" fillId="2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3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wrapText="1"/>
    </xf>
    <xf numFmtId="0" fontId="14" fillId="2" borderId="4" xfId="0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3" fontId="21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2" fontId="14" fillId="0" borderId="30" xfId="0" applyNumberFormat="1" applyFont="1" applyBorder="1" applyAlignment="1">
      <alignment vertical="top" wrapText="1"/>
    </xf>
    <xf numFmtId="2" fontId="14" fillId="2" borderId="6" xfId="0" applyNumberFormat="1" applyFont="1" applyFill="1" applyBorder="1" applyAlignment="1">
      <alignment vertical="top" wrapText="1"/>
    </xf>
    <xf numFmtId="2" fontId="14" fillId="0" borderId="4" xfId="0" applyNumberFormat="1" applyFont="1" applyBorder="1" applyAlignment="1">
      <alignment horizontal="center" vertical="top" wrapText="1"/>
    </xf>
    <xf numFmtId="2" fontId="17" fillId="0" borderId="4" xfId="0" applyNumberFormat="1" applyFont="1" applyBorder="1" applyAlignment="1">
      <alignment horizontal="center" vertical="top" wrapText="1"/>
    </xf>
    <xf numFmtId="2" fontId="17" fillId="0" borderId="3" xfId="0" applyNumberFormat="1" applyFont="1" applyBorder="1" applyAlignment="1">
      <alignment horizontal="center" vertical="top" wrapText="1"/>
    </xf>
    <xf numFmtId="2" fontId="14" fillId="0" borderId="3" xfId="0" applyNumberFormat="1" applyFont="1" applyBorder="1" applyAlignment="1">
      <alignment horizontal="center" vertical="top" wrapText="1"/>
    </xf>
    <xf numFmtId="2" fontId="14" fillId="2" borderId="4" xfId="0" applyNumberFormat="1" applyFont="1" applyFill="1" applyBorder="1" applyAlignment="1">
      <alignment horizontal="center" vertical="top" wrapText="1"/>
    </xf>
    <xf numFmtId="2" fontId="17" fillId="2" borderId="4" xfId="0" applyNumberFormat="1" applyFont="1" applyFill="1" applyBorder="1" applyAlignment="1">
      <alignment horizontal="center" vertical="top" wrapText="1"/>
    </xf>
    <xf numFmtId="2" fontId="17" fillId="2" borderId="0" xfId="0" applyNumberFormat="1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2" fontId="14" fillId="2" borderId="4" xfId="0" applyNumberFormat="1" applyFont="1" applyFill="1" applyBorder="1" applyAlignment="1">
      <alignment vertical="top" wrapText="1"/>
    </xf>
    <xf numFmtId="2" fontId="14" fillId="0" borderId="4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22" fillId="0" borderId="0" xfId="0" applyFont="1"/>
    <xf numFmtId="0" fontId="18" fillId="0" borderId="10" xfId="0" applyFont="1" applyBorder="1" applyAlignment="1">
      <alignment horizontal="center" vertical="top" wrapText="1"/>
    </xf>
    <xf numFmtId="0" fontId="14" fillId="0" borderId="38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4" fillId="0" borderId="44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4" fillId="0" borderId="4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2" fontId="14" fillId="0" borderId="2" xfId="0" applyNumberFormat="1" applyFont="1" applyBorder="1" applyAlignment="1">
      <alignment horizontal="center" vertical="top" wrapText="1"/>
    </xf>
    <xf numFmtId="0" fontId="14" fillId="0" borderId="44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6" xfId="0" applyFont="1" applyBorder="1" applyAlignment="1">
      <alignment horizontal="right" vertical="top" wrapText="1"/>
    </xf>
    <xf numFmtId="0" fontId="18" fillId="0" borderId="5" xfId="0" applyFont="1" applyBorder="1" applyAlignment="1">
      <alignment horizontal="center" vertical="top" wrapText="1"/>
    </xf>
    <xf numFmtId="0" fontId="12" fillId="0" borderId="38" xfId="0" applyFont="1" applyBorder="1" applyAlignment="1">
      <alignment vertical="top" wrapText="1"/>
    </xf>
    <xf numFmtId="2" fontId="14" fillId="0" borderId="44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2" fontId="14" fillId="0" borderId="5" xfId="0" applyNumberFormat="1" applyFont="1" applyBorder="1" applyAlignment="1">
      <alignment vertical="top" wrapText="1"/>
    </xf>
    <xf numFmtId="2" fontId="14" fillId="0" borderId="1" xfId="0" applyNumberFormat="1" applyFont="1" applyBorder="1" applyAlignment="1">
      <alignment horizontal="center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0" fontId="14" fillId="0" borderId="3" xfId="0" applyFont="1" applyBorder="1" applyAlignment="1">
      <alignment horizontal="right" vertical="top" wrapText="1"/>
    </xf>
    <xf numFmtId="0" fontId="23" fillId="0" borderId="4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2" fontId="7" fillId="0" borderId="4" xfId="0" applyNumberFormat="1" applyFont="1" applyBorder="1" applyAlignment="1">
      <alignment horizontal="center" vertical="center" wrapText="1"/>
    </xf>
    <xf numFmtId="0" fontId="24" fillId="0" borderId="0" xfId="0" applyFont="1"/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/>
    </xf>
    <xf numFmtId="1" fontId="14" fillId="2" borderId="4" xfId="0" applyNumberFormat="1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6" fillId="0" borderId="0" xfId="0" applyFont="1" applyAlignment="1"/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top" wrapText="1"/>
    </xf>
    <xf numFmtId="0" fontId="4" fillId="0" borderId="0" xfId="0" applyFont="1" applyAlignment="1"/>
    <xf numFmtId="0" fontId="20" fillId="0" borderId="0" xfId="0" applyFont="1"/>
    <xf numFmtId="0" fontId="27" fillId="0" borderId="0" xfId="0" applyFont="1" applyAlignment="1">
      <alignment horizontal="justify"/>
    </xf>
    <xf numFmtId="0" fontId="27" fillId="0" borderId="0" xfId="0" applyFont="1" applyAlignment="1"/>
    <xf numFmtId="0" fontId="27" fillId="0" borderId="0" xfId="0" applyFont="1" applyBorder="1" applyAlignment="1"/>
    <xf numFmtId="0" fontId="28" fillId="0" borderId="21" xfId="0" applyFont="1" applyBorder="1" applyAlignment="1">
      <alignment horizontal="left"/>
    </xf>
    <xf numFmtId="0" fontId="27" fillId="0" borderId="0" xfId="0" applyFont="1"/>
    <xf numFmtId="0" fontId="28" fillId="0" borderId="2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Alignment="1"/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9" fillId="0" borderId="0" xfId="0" applyFont="1"/>
    <xf numFmtId="0" fontId="2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/>
    <xf numFmtId="0" fontId="2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7" fillId="0" borderId="4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2" fontId="21" fillId="0" borderId="34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right" vertical="top" wrapText="1"/>
    </xf>
    <xf numFmtId="0" fontId="20" fillId="0" borderId="5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20" fillId="0" borderId="51" xfId="0" applyFont="1" applyBorder="1" applyAlignment="1">
      <alignment horizontal="center" vertical="top" wrapText="1"/>
    </xf>
    <xf numFmtId="0" fontId="14" fillId="0" borderId="46" xfId="0" applyFont="1" applyBorder="1" applyAlignment="1">
      <alignment vertical="top" wrapText="1"/>
    </xf>
    <xf numFmtId="0" fontId="14" fillId="2" borderId="46" xfId="0" applyFont="1" applyFill="1" applyBorder="1" applyAlignment="1">
      <alignment vertical="top" wrapText="1"/>
    </xf>
    <xf numFmtId="0" fontId="14" fillId="0" borderId="49" xfId="0" applyFont="1" applyBorder="1" applyAlignment="1">
      <alignment horizontal="right" vertical="top" wrapText="1"/>
    </xf>
    <xf numFmtId="0" fontId="20" fillId="0" borderId="44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0" fontId="14" fillId="0" borderId="53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0" fillId="0" borderId="0" xfId="0" applyNumberForma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21" xfId="0" applyFont="1" applyBorder="1" applyAlignment="1">
      <alignment horizontal="left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/>
    </xf>
    <xf numFmtId="0" fontId="5" fillId="0" borderId="1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14" fillId="2" borderId="10" xfId="0" applyNumberFormat="1" applyFont="1" applyFill="1" applyBorder="1" applyAlignment="1">
      <alignment horizontal="center" vertical="top" wrapText="1"/>
    </xf>
    <xf numFmtId="2" fontId="19" fillId="2" borderId="5" xfId="0" applyNumberFormat="1" applyFont="1" applyFill="1" applyBorder="1" applyAlignment="1">
      <alignment horizontal="center" vertical="top" wrapText="1"/>
    </xf>
    <xf numFmtId="2" fontId="19" fillId="2" borderId="2" xfId="0" applyNumberFormat="1" applyFont="1" applyFill="1" applyBorder="1" applyAlignment="1">
      <alignment horizontal="center" vertical="top" wrapText="1"/>
    </xf>
    <xf numFmtId="2" fontId="14" fillId="2" borderId="5" xfId="0" applyNumberFormat="1" applyFont="1" applyFill="1" applyBorder="1" applyAlignment="1">
      <alignment horizontal="center" vertical="top" wrapText="1"/>
    </xf>
    <xf numFmtId="2" fontId="14" fillId="2" borderId="2" xfId="0" applyNumberFormat="1" applyFont="1" applyFill="1" applyBorder="1" applyAlignment="1">
      <alignment horizontal="center" vertical="top" wrapText="1"/>
    </xf>
    <xf numFmtId="2" fontId="14" fillId="2" borderId="11" xfId="0" applyNumberFormat="1" applyFont="1" applyFill="1" applyBorder="1" applyAlignment="1">
      <alignment horizontal="center" vertical="top" wrapText="1"/>
    </xf>
    <xf numFmtId="2" fontId="14" fillId="2" borderId="12" xfId="0" applyNumberFormat="1" applyFont="1" applyFill="1" applyBorder="1" applyAlignment="1">
      <alignment horizontal="center" vertical="top" wrapText="1"/>
    </xf>
    <xf numFmtId="2" fontId="14" fillId="2" borderId="13" xfId="0" applyNumberFormat="1" applyFont="1" applyFill="1" applyBorder="1" applyAlignment="1">
      <alignment horizontal="center" vertical="top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17" fillId="2" borderId="18" xfId="0" applyNumberFormat="1" applyFont="1" applyFill="1" applyBorder="1" applyAlignment="1">
      <alignment horizontal="center" vertical="top" wrapText="1"/>
    </xf>
    <xf numFmtId="0" fontId="17" fillId="2" borderId="2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2" fontId="14" fillId="2" borderId="41" xfId="0" applyNumberFormat="1" applyFont="1" applyFill="1" applyBorder="1" applyAlignment="1">
      <alignment horizontal="center" vertical="top" wrapText="1"/>
    </xf>
    <xf numFmtId="2" fontId="14" fillId="2" borderId="42" xfId="0" applyNumberFormat="1" applyFont="1" applyFill="1" applyBorder="1" applyAlignment="1">
      <alignment horizontal="center" vertical="top" wrapText="1"/>
    </xf>
    <xf numFmtId="2" fontId="14" fillId="2" borderId="4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2" fontId="17" fillId="0" borderId="18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17" fillId="0" borderId="30" xfId="0" applyNumberFormat="1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20" fillId="0" borderId="33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2" fontId="14" fillId="0" borderId="27" xfId="0" applyNumberFormat="1" applyFont="1" applyBorder="1" applyAlignment="1">
      <alignment horizontal="center" vertical="top" wrapText="1"/>
    </xf>
    <xf numFmtId="2" fontId="14" fillId="0" borderId="30" xfId="0" applyNumberFormat="1" applyFont="1" applyBorder="1" applyAlignment="1">
      <alignment horizontal="center" vertical="top" wrapText="1"/>
    </xf>
    <xf numFmtId="2" fontId="14" fillId="0" borderId="26" xfId="0" applyNumberFormat="1" applyFont="1" applyBorder="1" applyAlignment="1">
      <alignment horizontal="center" vertical="top" wrapText="1"/>
    </xf>
    <xf numFmtId="2" fontId="14" fillId="2" borderId="29" xfId="0" applyNumberFormat="1" applyFont="1" applyFill="1" applyBorder="1" applyAlignment="1">
      <alignment horizontal="center" vertical="top" wrapText="1"/>
    </xf>
    <xf numFmtId="2" fontId="14" fillId="2" borderId="37" xfId="0" applyNumberFormat="1" applyFont="1" applyFill="1" applyBorder="1" applyAlignment="1">
      <alignment horizontal="center" vertical="top" wrapText="1"/>
    </xf>
    <xf numFmtId="2" fontId="14" fillId="2" borderId="28" xfId="0" applyNumberFormat="1" applyFont="1" applyFill="1" applyBorder="1" applyAlignment="1">
      <alignment horizontal="center" vertical="top" wrapText="1"/>
    </xf>
    <xf numFmtId="2" fontId="14" fillId="0" borderId="46" xfId="0" applyNumberFormat="1" applyFont="1" applyBorder="1" applyAlignment="1">
      <alignment horizontal="center" vertical="top" wrapText="1"/>
    </xf>
    <xf numFmtId="2" fontId="14" fillId="0" borderId="35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20" fillId="0" borderId="54" xfId="0" applyFont="1" applyBorder="1" applyAlignment="1">
      <alignment horizontal="center" vertical="top" wrapText="1"/>
    </xf>
    <xf numFmtId="0" fontId="20" fillId="0" borderId="55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center" vertical="top" wrapText="1"/>
    </xf>
    <xf numFmtId="2" fontId="14" fillId="0" borderId="36" xfId="0" applyNumberFormat="1" applyFont="1" applyBorder="1" applyAlignment="1">
      <alignment horizontal="center" vertical="top" wrapText="1"/>
    </xf>
    <xf numFmtId="2" fontId="14" fillId="0" borderId="25" xfId="0" applyNumberFormat="1" applyFont="1" applyBorder="1" applyAlignment="1">
      <alignment horizontal="center" vertical="top" wrapText="1"/>
    </xf>
    <xf numFmtId="2" fontId="19" fillId="0" borderId="25" xfId="0" applyNumberFormat="1" applyFont="1" applyBorder="1" applyAlignment="1">
      <alignment horizontal="center" vertical="top" wrapText="1"/>
    </xf>
    <xf numFmtId="2" fontId="19" fillId="0" borderId="35" xfId="0" applyNumberFormat="1" applyFont="1" applyBorder="1" applyAlignment="1">
      <alignment horizontal="center" vertical="top" wrapText="1"/>
    </xf>
    <xf numFmtId="2" fontId="17" fillId="0" borderId="24" xfId="0" applyNumberFormat="1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2" fontId="21" fillId="0" borderId="27" xfId="0" applyNumberFormat="1" applyFont="1" applyBorder="1" applyAlignment="1">
      <alignment horizontal="center" vertical="top" wrapText="1"/>
    </xf>
    <xf numFmtId="2" fontId="21" fillId="0" borderId="26" xfId="0" applyNumberFormat="1" applyFont="1" applyBorder="1" applyAlignment="1">
      <alignment horizontal="center" vertical="top" wrapText="1"/>
    </xf>
    <xf numFmtId="2" fontId="14" fillId="0" borderId="47" xfId="0" applyNumberFormat="1" applyFont="1" applyBorder="1" applyAlignment="1">
      <alignment horizontal="center" vertical="top" wrapText="1"/>
    </xf>
    <xf numFmtId="2" fontId="21" fillId="2" borderId="47" xfId="0" applyNumberFormat="1" applyFont="1" applyFill="1" applyBorder="1" applyAlignment="1">
      <alignment horizontal="center" vertical="top" wrapText="1"/>
    </xf>
    <xf numFmtId="2" fontId="21" fillId="2" borderId="26" xfId="0" applyNumberFormat="1" applyFont="1" applyFill="1" applyBorder="1" applyAlignment="1">
      <alignment horizontal="center" vertical="top" wrapText="1"/>
    </xf>
    <xf numFmtId="2" fontId="14" fillId="2" borderId="47" xfId="0" applyNumberFormat="1" applyFont="1" applyFill="1" applyBorder="1" applyAlignment="1">
      <alignment horizontal="center" vertical="top" wrapText="1"/>
    </xf>
    <xf numFmtId="2" fontId="14" fillId="2" borderId="26" xfId="0" applyNumberFormat="1" applyFont="1" applyFill="1" applyBorder="1" applyAlignment="1">
      <alignment horizontal="center" vertical="top" wrapText="1"/>
    </xf>
    <xf numFmtId="2" fontId="14" fillId="0" borderId="48" xfId="0" applyNumberFormat="1" applyFont="1" applyBorder="1" applyAlignment="1">
      <alignment horizontal="center" vertical="top" wrapText="1"/>
    </xf>
    <xf numFmtId="2" fontId="14" fillId="0" borderId="40" xfId="0" applyNumberFormat="1" applyFont="1" applyBorder="1" applyAlignment="1">
      <alignment horizontal="center" vertical="top" wrapText="1"/>
    </xf>
    <xf numFmtId="2" fontId="19" fillId="0" borderId="36" xfId="0" applyNumberFormat="1" applyFont="1" applyBorder="1" applyAlignment="1">
      <alignment horizontal="center" vertical="top" wrapText="1"/>
    </xf>
    <xf numFmtId="2" fontId="17" fillId="0" borderId="22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20" fillId="0" borderId="41" xfId="0" applyFont="1" applyBorder="1" applyAlignment="1">
      <alignment horizontal="center" vertical="top" wrapText="1"/>
    </xf>
    <xf numFmtId="0" fontId="20" fillId="0" borderId="42" xfId="0" applyFont="1" applyBorder="1" applyAlignment="1">
      <alignment horizontal="center" vertical="top" wrapText="1"/>
    </xf>
    <xf numFmtId="0" fontId="20" fillId="0" borderId="4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opLeftCell="A28" zoomScale="79" zoomScaleNormal="79" workbookViewId="0">
      <selection activeCell="K32" sqref="K32"/>
    </sheetView>
  </sheetViews>
  <sheetFormatPr defaultRowHeight="15"/>
  <cols>
    <col min="1" max="1" width="1.7109375" customWidth="1"/>
    <col min="3" max="3" width="43.140625" customWidth="1"/>
    <col min="4" max="4" width="14.5703125" customWidth="1"/>
    <col min="5" max="5" width="16.5703125" customWidth="1"/>
    <col min="6" max="6" width="16.28515625" customWidth="1"/>
    <col min="7" max="7" width="17" customWidth="1"/>
    <col min="8" max="8" width="13.140625" customWidth="1"/>
    <col min="9" max="9" width="16" customWidth="1"/>
  </cols>
  <sheetData>
    <row r="1" spans="1:13" ht="15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</row>
    <row r="2" spans="1:13" ht="15" customHeight="1">
      <c r="A2" s="226" t="s">
        <v>1</v>
      </c>
      <c r="B2" s="226"/>
      <c r="C2" s="226"/>
      <c r="D2" s="226"/>
      <c r="E2" s="226"/>
      <c r="F2" s="226"/>
      <c r="G2" s="226"/>
      <c r="H2" s="226"/>
      <c r="I2" s="226"/>
    </row>
    <row r="3" spans="1:13" ht="23.25" customHeight="1">
      <c r="A3" s="226" t="s">
        <v>63</v>
      </c>
      <c r="B3" s="226"/>
      <c r="C3" s="226"/>
      <c r="D3" s="226"/>
      <c r="E3" s="226"/>
      <c r="F3" s="226"/>
      <c r="G3" s="226"/>
      <c r="H3" s="226"/>
      <c r="I3" s="226"/>
    </row>
    <row r="4" spans="1:13" ht="13.5" customHeight="1">
      <c r="B4" s="1"/>
    </row>
    <row r="5" spans="1:13" ht="15" customHeight="1">
      <c r="A5" s="227" t="s">
        <v>2</v>
      </c>
      <c r="B5" s="227"/>
      <c r="C5" s="227"/>
      <c r="D5" s="227"/>
      <c r="E5" s="227"/>
      <c r="F5" s="227"/>
      <c r="G5" s="227"/>
      <c r="H5" s="227"/>
      <c r="I5" s="227"/>
    </row>
    <row r="6" spans="1:13" ht="9.75" customHeight="1">
      <c r="A6" s="42"/>
      <c r="B6" s="6"/>
      <c r="C6" s="42"/>
      <c r="D6" s="42"/>
      <c r="E6" s="42"/>
      <c r="F6" s="42"/>
      <c r="G6" s="42"/>
      <c r="H6" s="42"/>
      <c r="I6" s="42"/>
    </row>
    <row r="7" spans="1:13" ht="15" customHeight="1">
      <c r="A7" s="42"/>
      <c r="B7" s="228" t="s">
        <v>49</v>
      </c>
      <c r="C7" s="228"/>
      <c r="D7" s="229" t="s">
        <v>186</v>
      </c>
      <c r="E7" s="229"/>
      <c r="F7" s="229"/>
      <c r="G7" s="229"/>
      <c r="H7" s="7"/>
      <c r="I7" s="7"/>
    </row>
    <row r="8" spans="1:13" ht="15" customHeight="1">
      <c r="A8" s="42"/>
      <c r="B8" s="228" t="s">
        <v>50</v>
      </c>
      <c r="C8" s="228"/>
      <c r="D8" s="233" t="s">
        <v>48</v>
      </c>
      <c r="E8" s="233"/>
      <c r="F8" s="233"/>
      <c r="G8" s="233"/>
      <c r="H8" s="7"/>
      <c r="I8" s="7"/>
    </row>
    <row r="9" spans="1:13" ht="15.75">
      <c r="A9" s="42"/>
      <c r="B9" s="6"/>
      <c r="C9" s="42"/>
      <c r="D9" s="42"/>
      <c r="E9" s="42"/>
      <c r="F9" s="42"/>
      <c r="G9" s="42"/>
      <c r="H9" s="42"/>
      <c r="I9" s="42"/>
      <c r="J9" s="34"/>
      <c r="K9" s="34"/>
    </row>
    <row r="10" spans="1:13" ht="15" customHeight="1">
      <c r="A10" s="227" t="s">
        <v>3</v>
      </c>
      <c r="B10" s="227"/>
      <c r="C10" s="227"/>
      <c r="D10" s="227"/>
      <c r="E10" s="227"/>
      <c r="F10" s="227"/>
      <c r="G10" s="227"/>
      <c r="H10" s="227"/>
      <c r="I10" s="227"/>
    </row>
    <row r="11" spans="1:13" ht="16.5" thickBot="1">
      <c r="A11" s="42"/>
      <c r="B11" s="6"/>
      <c r="C11" s="42"/>
      <c r="D11" s="42"/>
      <c r="E11" s="42"/>
      <c r="F11" s="42"/>
      <c r="G11" s="42"/>
      <c r="H11" s="42"/>
      <c r="I11" s="42"/>
      <c r="M11" s="34"/>
    </row>
    <row r="12" spans="1:13" ht="56.25" customHeight="1" thickBot="1">
      <c r="B12" s="22" t="s">
        <v>4</v>
      </c>
      <c r="C12" s="22" t="s">
        <v>44</v>
      </c>
      <c r="D12" s="22" t="s">
        <v>52</v>
      </c>
      <c r="E12" s="23" t="s">
        <v>51</v>
      </c>
      <c r="F12" s="23" t="s">
        <v>41</v>
      </c>
      <c r="G12" s="22" t="s">
        <v>5</v>
      </c>
      <c r="H12" s="22" t="s">
        <v>42</v>
      </c>
      <c r="I12" s="22" t="s">
        <v>55</v>
      </c>
      <c r="M12" s="34"/>
    </row>
    <row r="13" spans="1:13" ht="14.25" customHeight="1" thickBot="1">
      <c r="B13" s="19">
        <v>1</v>
      </c>
      <c r="C13" s="19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1:13" ht="33.75" customHeight="1" thickBot="1">
      <c r="B14" s="8">
        <v>1</v>
      </c>
      <c r="C14" s="24" t="s">
        <v>64</v>
      </c>
      <c r="D14" s="10">
        <v>35.549999999999997</v>
      </c>
      <c r="E14" s="10">
        <v>59084.05</v>
      </c>
      <c r="F14" s="10">
        <v>0</v>
      </c>
      <c r="G14" s="10">
        <f>(E14+F14)*15%</f>
        <v>8862.6075000000001</v>
      </c>
      <c r="H14" s="10">
        <v>0</v>
      </c>
      <c r="I14" s="10">
        <f>(E14+F14+G14+H14)*12</f>
        <v>815359.89</v>
      </c>
    </row>
    <row r="15" spans="1:13" ht="16.5" thickBot="1">
      <c r="B15" s="234" t="s">
        <v>6</v>
      </c>
      <c r="C15" s="235"/>
      <c r="D15" s="223">
        <f>SUM(D14:D14)</f>
        <v>35.549999999999997</v>
      </c>
      <c r="E15" s="223">
        <f>SUM(E14:E14)</f>
        <v>59084.05</v>
      </c>
      <c r="F15" s="223">
        <f>SUM(F14:F14)</f>
        <v>0</v>
      </c>
      <c r="G15" s="223">
        <f>SUM(G14:G14)</f>
        <v>8862.6075000000001</v>
      </c>
      <c r="H15" s="223">
        <f>SUM(H14:H14)</f>
        <v>0</v>
      </c>
      <c r="I15" s="223">
        <v>815360</v>
      </c>
    </row>
    <row r="16" spans="1:13" ht="25.5" customHeight="1" thickBot="1">
      <c r="B16" s="234" t="s">
        <v>45</v>
      </c>
      <c r="C16" s="235"/>
      <c r="D16" s="10"/>
      <c r="E16" s="10"/>
      <c r="F16" s="10"/>
      <c r="G16" s="10"/>
      <c r="H16" s="10"/>
      <c r="I16" s="222">
        <f>I15</f>
        <v>815360</v>
      </c>
    </row>
    <row r="17" spans="1:9" ht="14.45" customHeight="1">
      <c r="B17" s="153"/>
      <c r="C17" s="153"/>
      <c r="D17" s="154"/>
      <c r="E17" s="154"/>
      <c r="F17" s="154"/>
      <c r="G17" s="154"/>
      <c r="H17" s="154"/>
      <c r="I17" s="155"/>
    </row>
    <row r="18" spans="1:9" ht="15" customHeight="1">
      <c r="A18" s="227" t="s">
        <v>53</v>
      </c>
      <c r="B18" s="227"/>
      <c r="C18" s="227"/>
      <c r="D18" s="227"/>
      <c r="E18" s="227"/>
      <c r="F18" s="227"/>
      <c r="G18" s="227"/>
      <c r="H18" s="227"/>
      <c r="I18" s="227"/>
    </row>
    <row r="19" spans="1:9" ht="13.5" customHeight="1">
      <c r="A19" s="227" t="s">
        <v>9</v>
      </c>
      <c r="B19" s="227"/>
      <c r="C19" s="227"/>
      <c r="D19" s="227"/>
      <c r="E19" s="227"/>
      <c r="F19" s="227"/>
      <c r="G19" s="227"/>
      <c r="H19" s="227"/>
      <c r="I19" s="227"/>
    </row>
    <row r="20" spans="1:9" ht="14.25" customHeight="1">
      <c r="A20" s="227" t="s">
        <v>10</v>
      </c>
      <c r="B20" s="227"/>
      <c r="C20" s="227"/>
      <c r="D20" s="227"/>
      <c r="E20" s="227"/>
      <c r="F20" s="227"/>
      <c r="G20" s="227"/>
      <c r="H20" s="227"/>
      <c r="I20" s="227"/>
    </row>
    <row r="21" spans="1:9" ht="14.25" customHeight="1">
      <c r="A21" s="227" t="s">
        <v>11</v>
      </c>
      <c r="B21" s="227"/>
      <c r="C21" s="227"/>
      <c r="D21" s="227"/>
      <c r="E21" s="227"/>
      <c r="F21" s="227"/>
      <c r="G21" s="227"/>
      <c r="H21" s="227"/>
      <c r="I21" s="227"/>
    </row>
    <row r="22" spans="1:9" ht="13.15" customHeight="1" thickBot="1">
      <c r="B22" s="1"/>
    </row>
    <row r="23" spans="1:9" ht="58.5" customHeight="1" thickBot="1">
      <c r="B23" s="3" t="s">
        <v>4</v>
      </c>
      <c r="C23" s="4" t="s">
        <v>12</v>
      </c>
      <c r="D23" s="3" t="s">
        <v>13</v>
      </c>
      <c r="E23" s="236" t="s">
        <v>14</v>
      </c>
      <c r="F23" s="237"/>
      <c r="G23" s="237"/>
      <c r="H23" s="238"/>
    </row>
    <row r="24" spans="1:9" ht="14.25" customHeight="1" thickBot="1">
      <c r="B24" s="68">
        <v>1</v>
      </c>
      <c r="C24" s="69">
        <v>2</v>
      </c>
      <c r="D24" s="70">
        <v>3</v>
      </c>
      <c r="E24" s="239">
        <v>4</v>
      </c>
      <c r="F24" s="240"/>
      <c r="G24" s="240"/>
      <c r="H24" s="241"/>
    </row>
    <row r="25" spans="1:9" ht="32.25" customHeight="1" thickBot="1">
      <c r="B25" s="8">
        <v>1</v>
      </c>
      <c r="C25" s="24" t="s">
        <v>15</v>
      </c>
      <c r="D25" s="29" t="s">
        <v>7</v>
      </c>
      <c r="E25" s="230">
        <f>E26+E27</f>
        <v>179379.20000000001</v>
      </c>
      <c r="F25" s="231"/>
      <c r="G25" s="231"/>
      <c r="H25" s="232"/>
    </row>
    <row r="26" spans="1:9" ht="21.75" customHeight="1" thickBot="1">
      <c r="B26" s="8" t="s">
        <v>16</v>
      </c>
      <c r="C26" s="24" t="s">
        <v>17</v>
      </c>
      <c r="D26" s="20">
        <f>I16</f>
        <v>815360</v>
      </c>
      <c r="E26" s="247">
        <f>D26*22%</f>
        <v>179379.20000000001</v>
      </c>
      <c r="F26" s="248"/>
      <c r="G26" s="248"/>
      <c r="H26" s="249"/>
    </row>
    <row r="27" spans="1:9" ht="19.5" customHeight="1" thickBot="1">
      <c r="B27" s="8" t="s">
        <v>18</v>
      </c>
      <c r="C27" s="24" t="s">
        <v>19</v>
      </c>
      <c r="D27" s="20">
        <v>0</v>
      </c>
      <c r="E27" s="247">
        <f>D27*22%</f>
        <v>0</v>
      </c>
      <c r="F27" s="248"/>
      <c r="G27" s="248"/>
      <c r="H27" s="249"/>
    </row>
    <row r="28" spans="1:9" ht="36.75" customHeight="1" thickBot="1">
      <c r="B28" s="8">
        <v>2</v>
      </c>
      <c r="C28" s="24" t="s">
        <v>20</v>
      </c>
      <c r="D28" s="29" t="s">
        <v>7</v>
      </c>
      <c r="E28" s="250">
        <v>25277.439999999999</v>
      </c>
      <c r="F28" s="251"/>
      <c r="G28" s="251"/>
      <c r="H28" s="252"/>
    </row>
    <row r="29" spans="1:9" ht="67.5" customHeight="1" thickBot="1">
      <c r="B29" s="8" t="s">
        <v>21</v>
      </c>
      <c r="C29" s="24" t="s">
        <v>22</v>
      </c>
      <c r="D29" s="20">
        <f>I16</f>
        <v>815360</v>
      </c>
      <c r="E29" s="253">
        <v>370563.95</v>
      </c>
      <c r="F29" s="254"/>
      <c r="G29" s="254"/>
      <c r="H29" s="255"/>
    </row>
    <row r="30" spans="1:9" ht="74.25" customHeight="1" thickBot="1">
      <c r="B30" s="8" t="s">
        <v>23</v>
      </c>
      <c r="C30" s="24" t="s">
        <v>24</v>
      </c>
      <c r="D30" s="20">
        <f>I16</f>
        <v>815360</v>
      </c>
      <c r="E30" s="250">
        <f>D30*0.2%</f>
        <v>1630.72</v>
      </c>
      <c r="F30" s="251"/>
      <c r="G30" s="251"/>
      <c r="H30" s="252"/>
    </row>
    <row r="31" spans="1:9" ht="50.25" customHeight="1" thickBot="1">
      <c r="B31" s="8">
        <v>3</v>
      </c>
      <c r="C31" s="24" t="s">
        <v>25</v>
      </c>
      <c r="D31" s="20">
        <f>I16</f>
        <v>815360</v>
      </c>
      <c r="E31" s="256">
        <f>D31*5.1%</f>
        <v>41583.360000000001</v>
      </c>
      <c r="F31" s="257"/>
      <c r="G31" s="257"/>
      <c r="H31" s="258"/>
    </row>
    <row r="32" spans="1:9" ht="50.25" customHeight="1" thickBot="1">
      <c r="B32" s="8"/>
      <c r="C32" s="99" t="s">
        <v>96</v>
      </c>
      <c r="D32" s="20"/>
      <c r="E32" s="242">
        <v>152345</v>
      </c>
      <c r="F32" s="243"/>
      <c r="G32" s="243"/>
      <c r="H32" s="244"/>
    </row>
    <row r="33" spans="2:8" ht="30.75" customHeight="1" thickBot="1">
      <c r="B33" s="28"/>
      <c r="C33" s="30" t="s">
        <v>6</v>
      </c>
      <c r="D33" s="29" t="s">
        <v>7</v>
      </c>
      <c r="E33" s="245">
        <f>E25+E28+E31</f>
        <v>246240</v>
      </c>
      <c r="F33" s="245"/>
      <c r="G33" s="245"/>
      <c r="H33" s="246"/>
    </row>
    <row r="34" spans="2:8" ht="17.45" customHeight="1">
      <c r="B34" s="1"/>
    </row>
    <row r="35" spans="2:8" ht="18.75">
      <c r="B35" s="44"/>
    </row>
    <row r="36" spans="2:8" ht="15.75">
      <c r="B36" s="228" t="s">
        <v>70</v>
      </c>
      <c r="C36" s="228"/>
      <c r="D36" s="42"/>
      <c r="E36" s="42"/>
      <c r="F36" s="42"/>
      <c r="G36" s="221" t="s">
        <v>71</v>
      </c>
    </row>
    <row r="37" spans="2:8" ht="15.75">
      <c r="B37" s="42"/>
      <c r="C37" s="42"/>
      <c r="D37" s="42"/>
      <c r="E37" s="42"/>
      <c r="F37" s="42"/>
      <c r="G37" s="42"/>
    </row>
    <row r="38" spans="2:8" ht="15.75">
      <c r="B38" s="42"/>
      <c r="C38" s="42"/>
      <c r="D38" s="42"/>
      <c r="E38" s="42"/>
      <c r="F38" s="42"/>
      <c r="G38" s="42"/>
    </row>
    <row r="39" spans="2:8" ht="15.75">
      <c r="B39" s="228" t="s">
        <v>59</v>
      </c>
      <c r="C39" s="228"/>
      <c r="D39" s="42"/>
      <c r="E39" s="42"/>
      <c r="F39" s="42"/>
      <c r="G39" s="7" t="s">
        <v>95</v>
      </c>
    </row>
  </sheetData>
  <mergeCells count="28">
    <mergeCell ref="B39:C39"/>
    <mergeCell ref="B36:C36"/>
    <mergeCell ref="E32:H32"/>
    <mergeCell ref="E33:H33"/>
    <mergeCell ref="E26:H26"/>
    <mergeCell ref="E27:H27"/>
    <mergeCell ref="E28:H28"/>
    <mergeCell ref="E29:H29"/>
    <mergeCell ref="E30:H30"/>
    <mergeCell ref="E31:H31"/>
    <mergeCell ref="E25:H25"/>
    <mergeCell ref="A18:I18"/>
    <mergeCell ref="B8:C8"/>
    <mergeCell ref="D8:G8"/>
    <mergeCell ref="A10:I10"/>
    <mergeCell ref="B15:C15"/>
    <mergeCell ref="B16:C16"/>
    <mergeCell ref="A19:I19"/>
    <mergeCell ref="A20:I20"/>
    <mergeCell ref="A21:I21"/>
    <mergeCell ref="E23:H23"/>
    <mergeCell ref="E24:H24"/>
    <mergeCell ref="A1:I1"/>
    <mergeCell ref="A2:I2"/>
    <mergeCell ref="A3:I3"/>
    <mergeCell ref="A5:I5"/>
    <mergeCell ref="B7:C7"/>
    <mergeCell ref="D7:G7"/>
  </mergeCells>
  <pageMargins left="0.78740157480314965" right="0.39370078740157483" top="0.39370078740157483" bottom="0.39370078740157483" header="0" footer="0"/>
  <pageSetup paperSize="9" scale="6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"/>
  <sheetViews>
    <sheetView topLeftCell="A22" zoomScale="79" zoomScaleNormal="79" workbookViewId="0">
      <selection activeCell="O75" sqref="O75"/>
    </sheetView>
  </sheetViews>
  <sheetFormatPr defaultRowHeight="15"/>
  <cols>
    <col min="1" max="1" width="1.7109375" customWidth="1"/>
    <col min="3" max="3" width="43.140625" customWidth="1"/>
    <col min="4" max="4" width="14.5703125" customWidth="1"/>
    <col min="5" max="5" width="16.5703125" customWidth="1"/>
    <col min="6" max="6" width="16.28515625" customWidth="1"/>
    <col min="7" max="7" width="17" customWidth="1"/>
    <col min="8" max="8" width="13.140625" customWidth="1"/>
    <col min="9" max="9" width="16" customWidth="1"/>
  </cols>
  <sheetData>
    <row r="1" spans="1:13" ht="15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</row>
    <row r="2" spans="1:13" ht="15" customHeight="1">
      <c r="A2" s="226" t="s">
        <v>1</v>
      </c>
      <c r="B2" s="226"/>
      <c r="C2" s="226"/>
      <c r="D2" s="226"/>
      <c r="E2" s="226"/>
      <c r="F2" s="226"/>
      <c r="G2" s="226"/>
      <c r="H2" s="226"/>
      <c r="I2" s="226"/>
    </row>
    <row r="3" spans="1:13" ht="23.25" customHeight="1">
      <c r="A3" s="226" t="s">
        <v>63</v>
      </c>
      <c r="B3" s="226"/>
      <c r="C3" s="226"/>
      <c r="D3" s="226"/>
      <c r="E3" s="226"/>
      <c r="F3" s="226"/>
      <c r="G3" s="226"/>
      <c r="H3" s="226"/>
      <c r="I3" s="226"/>
    </row>
    <row r="4" spans="1:13" ht="13.5" customHeight="1">
      <c r="B4" s="1"/>
    </row>
    <row r="5" spans="1:13" ht="15" customHeight="1">
      <c r="A5" s="227" t="s">
        <v>2</v>
      </c>
      <c r="B5" s="227"/>
      <c r="C5" s="227"/>
      <c r="D5" s="227"/>
      <c r="E5" s="227"/>
      <c r="F5" s="227"/>
      <c r="G5" s="227"/>
      <c r="H5" s="227"/>
      <c r="I5" s="227"/>
    </row>
    <row r="6" spans="1:13" ht="9.75" customHeight="1">
      <c r="A6" s="21"/>
      <c r="B6" s="6"/>
      <c r="C6" s="21"/>
      <c r="D6" s="21"/>
      <c r="E6" s="21"/>
      <c r="F6" s="21"/>
      <c r="G6" s="21"/>
      <c r="H6" s="21"/>
      <c r="I6" s="21"/>
    </row>
    <row r="7" spans="1:13" ht="15" customHeight="1">
      <c r="A7" s="21"/>
      <c r="B7" s="228" t="s">
        <v>49</v>
      </c>
      <c r="C7" s="228"/>
      <c r="D7" s="229" t="s">
        <v>98</v>
      </c>
      <c r="E7" s="229"/>
      <c r="F7" s="229"/>
      <c r="G7" s="229"/>
      <c r="H7" s="7"/>
      <c r="I7" s="7"/>
    </row>
    <row r="8" spans="1:13" ht="15" customHeight="1">
      <c r="A8" s="21"/>
      <c r="B8" s="228" t="s">
        <v>50</v>
      </c>
      <c r="C8" s="228"/>
      <c r="D8" s="233" t="s">
        <v>48</v>
      </c>
      <c r="E8" s="233"/>
      <c r="F8" s="233"/>
      <c r="G8" s="233"/>
      <c r="H8" s="7"/>
      <c r="I8" s="7"/>
    </row>
    <row r="9" spans="1:13" ht="15.75">
      <c r="A9" s="21"/>
      <c r="B9" s="6"/>
      <c r="C9" s="21"/>
      <c r="D9" s="21"/>
      <c r="E9" s="21"/>
      <c r="F9" s="21"/>
      <c r="G9" s="21"/>
      <c r="H9" s="21"/>
      <c r="I9" s="21"/>
      <c r="J9" s="34"/>
      <c r="K9" s="34"/>
    </row>
    <row r="10" spans="1:13" ht="15" customHeight="1">
      <c r="A10" s="227" t="s">
        <v>3</v>
      </c>
      <c r="B10" s="227"/>
      <c r="C10" s="227"/>
      <c r="D10" s="227"/>
      <c r="E10" s="227"/>
      <c r="F10" s="227"/>
      <c r="G10" s="227"/>
      <c r="H10" s="227"/>
      <c r="I10" s="227"/>
    </row>
    <row r="11" spans="1:13" ht="16.5" thickBot="1">
      <c r="A11" s="21"/>
      <c r="B11" s="6"/>
      <c r="C11" s="21"/>
      <c r="D11" s="21"/>
      <c r="E11" s="21"/>
      <c r="F11" s="21"/>
      <c r="G11" s="21"/>
      <c r="H11" s="21"/>
      <c r="I11" s="21"/>
      <c r="M11" s="34"/>
    </row>
    <row r="12" spans="1:13" ht="56.25" customHeight="1" thickBot="1">
      <c r="B12" s="22" t="s">
        <v>4</v>
      </c>
      <c r="C12" s="22" t="s">
        <v>44</v>
      </c>
      <c r="D12" s="22" t="s">
        <v>52</v>
      </c>
      <c r="E12" s="23" t="s">
        <v>51</v>
      </c>
      <c r="F12" s="23" t="s">
        <v>41</v>
      </c>
      <c r="G12" s="22" t="s">
        <v>5</v>
      </c>
      <c r="H12" s="22" t="s">
        <v>42</v>
      </c>
      <c r="I12" s="22" t="s">
        <v>55</v>
      </c>
      <c r="M12" s="34"/>
    </row>
    <row r="13" spans="1:13" ht="14.25" customHeight="1" thickBot="1">
      <c r="B13" s="19">
        <v>1</v>
      </c>
      <c r="C13" s="19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1:13" ht="44.25" customHeight="1" thickBot="1">
      <c r="B14" s="8">
        <v>1</v>
      </c>
      <c r="C14" s="24" t="s">
        <v>43</v>
      </c>
      <c r="D14" s="10">
        <v>4</v>
      </c>
      <c r="E14" s="10">
        <v>93500</v>
      </c>
      <c r="F14" s="10">
        <v>0</v>
      </c>
      <c r="G14" s="10">
        <f>(E14+F14)*15%</f>
        <v>14025</v>
      </c>
      <c r="H14" s="10">
        <v>0</v>
      </c>
      <c r="I14" s="10">
        <f>(E14+F14+G14+H14)*12</f>
        <v>1290300</v>
      </c>
    </row>
    <row r="15" spans="1:13" ht="33.75" customHeight="1" thickBot="1">
      <c r="B15" s="8">
        <v>2</v>
      </c>
      <c r="C15" s="24" t="s">
        <v>64</v>
      </c>
      <c r="D15" s="10">
        <v>35.549999999999997</v>
      </c>
      <c r="E15" s="10">
        <v>450000</v>
      </c>
      <c r="F15" s="10">
        <v>44899</v>
      </c>
      <c r="G15" s="10">
        <f>(E15+F15)*15%</f>
        <v>74234.849999999991</v>
      </c>
      <c r="H15" s="10">
        <v>0</v>
      </c>
      <c r="I15" s="10">
        <f>(E15+F15+G15+H15)*12</f>
        <v>6829606.1999999993</v>
      </c>
    </row>
    <row r="16" spans="1:13" ht="34.5" customHeight="1" thickBot="1">
      <c r="B16" s="8">
        <v>3</v>
      </c>
      <c r="C16" s="24" t="s">
        <v>65</v>
      </c>
      <c r="D16" s="10">
        <v>1</v>
      </c>
      <c r="E16" s="10">
        <v>7900</v>
      </c>
      <c r="F16" s="10">
        <v>0</v>
      </c>
      <c r="G16" s="10">
        <f>(E16+F16)*15%</f>
        <v>1185</v>
      </c>
      <c r="H16" s="10">
        <v>0</v>
      </c>
      <c r="I16" s="10">
        <f>(E16+F16+G16+H16)*12</f>
        <v>109020</v>
      </c>
    </row>
    <row r="17" spans="1:10" ht="16.5" thickBot="1">
      <c r="B17" s="8">
        <v>4</v>
      </c>
      <c r="C17" s="24" t="s">
        <v>56</v>
      </c>
      <c r="D17" s="10">
        <v>4.5</v>
      </c>
      <c r="E17" s="10">
        <v>80000</v>
      </c>
      <c r="F17" s="10">
        <v>0</v>
      </c>
      <c r="G17" s="10">
        <f>(E17+F17)*15%</f>
        <v>12000</v>
      </c>
      <c r="H17" s="10">
        <v>0</v>
      </c>
      <c r="I17" s="10">
        <f>(E17+F17+G17+H17)*12</f>
        <v>1104000</v>
      </c>
    </row>
    <row r="18" spans="1:10" ht="16.5" thickBot="1">
      <c r="B18" s="8">
        <v>5</v>
      </c>
      <c r="C18" s="24" t="s">
        <v>57</v>
      </c>
      <c r="D18" s="10">
        <v>15</v>
      </c>
      <c r="E18" s="10">
        <v>133500</v>
      </c>
      <c r="F18" s="10">
        <v>17450</v>
      </c>
      <c r="G18" s="10">
        <f>(E18+F18)*15%</f>
        <v>22642.5</v>
      </c>
      <c r="H18" s="10">
        <v>0</v>
      </c>
      <c r="I18" s="10">
        <f>(E18+F18+G18+H18)*12</f>
        <v>2083110</v>
      </c>
    </row>
    <row r="19" spans="1:10" ht="16.5" thickBot="1">
      <c r="B19" s="234" t="s">
        <v>6</v>
      </c>
      <c r="C19" s="235"/>
      <c r="D19" s="11">
        <f>SUM(D14:D18)</f>
        <v>60.05</v>
      </c>
      <c r="E19" s="11">
        <f>SUM(E14:E18)</f>
        <v>764900</v>
      </c>
      <c r="F19" s="11">
        <f>SUM(F14:F18)</f>
        <v>62349</v>
      </c>
      <c r="G19" s="11">
        <f>SUM(G14:G18)</f>
        <v>124087.34999999999</v>
      </c>
      <c r="H19" s="11">
        <f>SUM(H14:H18)</f>
        <v>0</v>
      </c>
      <c r="I19" s="11">
        <f>I14+I17+I18+I15+I16+276.06</f>
        <v>11416312.26</v>
      </c>
    </row>
    <row r="20" spans="1:10" ht="16.5" thickBot="1">
      <c r="B20" s="234" t="s">
        <v>171</v>
      </c>
      <c r="C20" s="235"/>
      <c r="D20" s="10"/>
      <c r="E20" s="10"/>
      <c r="F20" s="10"/>
      <c r="G20" s="10"/>
      <c r="H20" s="10"/>
      <c r="I20" s="11">
        <v>2571539.11</v>
      </c>
    </row>
    <row r="21" spans="1:10" ht="25.5" customHeight="1" thickBot="1">
      <c r="B21" s="234" t="s">
        <v>45</v>
      </c>
      <c r="C21" s="235"/>
      <c r="D21" s="10"/>
      <c r="E21" s="10"/>
      <c r="F21" s="10"/>
      <c r="G21" s="10"/>
      <c r="H21" s="10"/>
      <c r="I21" s="98">
        <f>I19+I20</f>
        <v>13987851.369999999</v>
      </c>
    </row>
    <row r="22" spans="1:10" ht="14.45" customHeight="1">
      <c r="B22" s="153"/>
      <c r="C22" s="153"/>
      <c r="D22" s="154"/>
      <c r="E22" s="154"/>
      <c r="F22" s="154"/>
      <c r="G22" s="154"/>
      <c r="H22" s="154"/>
      <c r="I22" s="155"/>
    </row>
    <row r="23" spans="1:10" ht="17.25" customHeight="1">
      <c r="B23" s="292" t="s">
        <v>124</v>
      </c>
      <c r="C23" s="292"/>
      <c r="D23" s="292"/>
      <c r="E23" s="292"/>
      <c r="F23" s="292"/>
      <c r="G23" s="292"/>
      <c r="H23" s="292"/>
      <c r="I23" s="292"/>
      <c r="J23" s="292"/>
    </row>
    <row r="24" spans="1:10" ht="15.6" customHeight="1" thickBot="1">
      <c r="B24" s="44"/>
    </row>
    <row r="25" spans="1:10" ht="25.5" customHeight="1" thickBot="1">
      <c r="B25" s="3" t="s">
        <v>4</v>
      </c>
      <c r="C25" s="4" t="s">
        <v>8</v>
      </c>
      <c r="D25" s="4" t="s">
        <v>35</v>
      </c>
      <c r="E25" s="16" t="s">
        <v>40</v>
      </c>
      <c r="F25" s="259" t="s">
        <v>54</v>
      </c>
      <c r="G25" s="238"/>
    </row>
    <row r="26" spans="1:10" ht="25.5" customHeight="1" thickBot="1">
      <c r="B26" s="54">
        <v>1</v>
      </c>
      <c r="C26" s="55">
        <v>2</v>
      </c>
      <c r="D26" s="55">
        <v>3</v>
      </c>
      <c r="E26" s="79">
        <v>4</v>
      </c>
      <c r="F26" s="277">
        <v>5</v>
      </c>
      <c r="G26" s="278"/>
    </row>
    <row r="27" spans="1:10" ht="33.6" customHeight="1" thickBot="1">
      <c r="B27" s="58">
        <v>1</v>
      </c>
      <c r="C27" s="56" t="s">
        <v>123</v>
      </c>
      <c r="D27" s="113"/>
      <c r="E27" s="104"/>
      <c r="F27" s="265">
        <v>31159.83</v>
      </c>
      <c r="G27" s="267"/>
    </row>
    <row r="28" spans="1:10" ht="19.5" customHeight="1" thickBot="1">
      <c r="B28" s="58"/>
      <c r="C28" s="59" t="s">
        <v>6</v>
      </c>
      <c r="D28" s="56"/>
      <c r="E28" s="78" t="s">
        <v>7</v>
      </c>
      <c r="F28" s="279">
        <f>SUM(F27:G27)</f>
        <v>31159.83</v>
      </c>
      <c r="G28" s="280"/>
    </row>
    <row r="29" spans="1:10" ht="19.5" customHeight="1">
      <c r="B29" s="76"/>
      <c r="C29" s="81"/>
      <c r="D29" s="76"/>
      <c r="E29" s="66"/>
      <c r="F29" s="111"/>
      <c r="G29" s="112"/>
    </row>
    <row r="30" spans="1:10" ht="15" customHeight="1">
      <c r="A30" s="227" t="s">
        <v>122</v>
      </c>
      <c r="B30" s="227"/>
      <c r="C30" s="227"/>
      <c r="D30" s="227"/>
      <c r="E30" s="227"/>
      <c r="F30" s="227"/>
      <c r="G30" s="227"/>
      <c r="H30" s="227"/>
      <c r="I30" s="227"/>
    </row>
    <row r="31" spans="1:10" ht="13.5" customHeight="1">
      <c r="A31" s="227" t="s">
        <v>9</v>
      </c>
      <c r="B31" s="227"/>
      <c r="C31" s="227"/>
      <c r="D31" s="227"/>
      <c r="E31" s="227"/>
      <c r="F31" s="227"/>
      <c r="G31" s="227"/>
      <c r="H31" s="227"/>
      <c r="I31" s="227"/>
    </row>
    <row r="32" spans="1:10" ht="14.25" customHeight="1">
      <c r="A32" s="227" t="s">
        <v>10</v>
      </c>
      <c r="B32" s="227"/>
      <c r="C32" s="227"/>
      <c r="D32" s="227"/>
      <c r="E32" s="227"/>
      <c r="F32" s="227"/>
      <c r="G32" s="227"/>
      <c r="H32" s="227"/>
      <c r="I32" s="227"/>
    </row>
    <row r="33" spans="1:9" ht="14.25" customHeight="1">
      <c r="A33" s="227" t="s">
        <v>11</v>
      </c>
      <c r="B33" s="227"/>
      <c r="C33" s="227"/>
      <c r="D33" s="227"/>
      <c r="E33" s="227"/>
      <c r="F33" s="227"/>
      <c r="G33" s="227"/>
      <c r="H33" s="227"/>
      <c r="I33" s="227"/>
    </row>
    <row r="34" spans="1:9" ht="13.15" customHeight="1" thickBot="1">
      <c r="B34" s="1"/>
    </row>
    <row r="35" spans="1:9" ht="58.5" customHeight="1" thickBot="1">
      <c r="B35" s="3" t="s">
        <v>4</v>
      </c>
      <c r="C35" s="4" t="s">
        <v>12</v>
      </c>
      <c r="D35" s="3" t="s">
        <v>13</v>
      </c>
      <c r="E35" s="236" t="s">
        <v>14</v>
      </c>
      <c r="F35" s="237"/>
      <c r="G35" s="237"/>
      <c r="H35" s="238"/>
    </row>
    <row r="36" spans="1:9" ht="14.25" customHeight="1" thickBot="1">
      <c r="B36" s="68">
        <v>1</v>
      </c>
      <c r="C36" s="69">
        <v>2</v>
      </c>
      <c r="D36" s="70">
        <v>3</v>
      </c>
      <c r="E36" s="239">
        <v>4</v>
      </c>
      <c r="F36" s="240"/>
      <c r="G36" s="240"/>
      <c r="H36" s="241"/>
    </row>
    <row r="37" spans="1:9" ht="32.25" customHeight="1" thickBot="1">
      <c r="B37" s="8">
        <v>1</v>
      </c>
      <c r="C37" s="24" t="s">
        <v>15</v>
      </c>
      <c r="D37" s="29" t="s">
        <v>7</v>
      </c>
      <c r="E37" s="230">
        <f>E38+E39</f>
        <v>3077327.3013999998</v>
      </c>
      <c r="F37" s="231"/>
      <c r="G37" s="231"/>
      <c r="H37" s="232"/>
    </row>
    <row r="38" spans="1:9" ht="21.75" customHeight="1" thickBot="1">
      <c r="B38" s="8" t="s">
        <v>16</v>
      </c>
      <c r="C38" s="24" t="s">
        <v>17</v>
      </c>
      <c r="D38" s="20">
        <f>I21</f>
        <v>13987851.369999999</v>
      </c>
      <c r="E38" s="247">
        <f>D38*22%</f>
        <v>3077327.3013999998</v>
      </c>
      <c r="F38" s="248"/>
      <c r="G38" s="248"/>
      <c r="H38" s="249"/>
    </row>
    <row r="39" spans="1:9" ht="19.5" customHeight="1" thickBot="1">
      <c r="B39" s="8" t="s">
        <v>18</v>
      </c>
      <c r="C39" s="24" t="s">
        <v>19</v>
      </c>
      <c r="D39" s="20">
        <v>0</v>
      </c>
      <c r="E39" s="247">
        <f>D39*22%</f>
        <v>0</v>
      </c>
      <c r="F39" s="248"/>
      <c r="G39" s="248"/>
      <c r="H39" s="249"/>
    </row>
    <row r="40" spans="1:9" ht="36.75" customHeight="1" thickBot="1">
      <c r="B40" s="8">
        <v>2</v>
      </c>
      <c r="C40" s="24" t="s">
        <v>20</v>
      </c>
      <c r="D40" s="29" t="s">
        <v>7</v>
      </c>
      <c r="E40" s="250">
        <f>E41+E42</f>
        <v>301801.83273999998</v>
      </c>
      <c r="F40" s="251"/>
      <c r="G40" s="251"/>
      <c r="H40" s="252"/>
    </row>
    <row r="41" spans="1:9" ht="67.5" customHeight="1" thickBot="1">
      <c r="B41" s="8" t="s">
        <v>21</v>
      </c>
      <c r="C41" s="24" t="s">
        <v>22</v>
      </c>
      <c r="D41" s="20">
        <f>I21</f>
        <v>13987851.369999999</v>
      </c>
      <c r="E41" s="253">
        <v>273826.13</v>
      </c>
      <c r="F41" s="254"/>
      <c r="G41" s="254"/>
      <c r="H41" s="255"/>
    </row>
    <row r="42" spans="1:9" ht="74.25" customHeight="1" thickBot="1">
      <c r="B42" s="8" t="s">
        <v>23</v>
      </c>
      <c r="C42" s="24" t="s">
        <v>24</v>
      </c>
      <c r="D42" s="20">
        <f>I21</f>
        <v>13987851.369999999</v>
      </c>
      <c r="E42" s="250">
        <f>D42*0.2%</f>
        <v>27975.702740000001</v>
      </c>
      <c r="F42" s="251"/>
      <c r="G42" s="251"/>
      <c r="H42" s="252"/>
    </row>
    <row r="43" spans="1:9" ht="50.25" customHeight="1" thickBot="1">
      <c r="B43" s="8">
        <v>3</v>
      </c>
      <c r="C43" s="24" t="s">
        <v>25</v>
      </c>
      <c r="D43" s="20">
        <f>I21</f>
        <v>13987851.369999999</v>
      </c>
      <c r="E43" s="256">
        <f>D43*5.1%</f>
        <v>713380.41986999987</v>
      </c>
      <c r="F43" s="257"/>
      <c r="G43" s="257"/>
      <c r="H43" s="258"/>
    </row>
    <row r="44" spans="1:9" ht="50.25" customHeight="1" thickBot="1">
      <c r="B44" s="8"/>
      <c r="C44" s="99" t="s">
        <v>96</v>
      </c>
      <c r="D44" s="20"/>
      <c r="E44" s="242">
        <v>152345</v>
      </c>
      <c r="F44" s="243"/>
      <c r="G44" s="243"/>
      <c r="H44" s="244"/>
    </row>
    <row r="45" spans="1:9" ht="30.75" customHeight="1" thickBot="1">
      <c r="B45" s="28"/>
      <c r="C45" s="30" t="s">
        <v>6</v>
      </c>
      <c r="D45" s="29" t="s">
        <v>7</v>
      </c>
      <c r="E45" s="245">
        <f>E37+E40+E43+E44</f>
        <v>4244854.5540100001</v>
      </c>
      <c r="F45" s="245"/>
      <c r="G45" s="245"/>
      <c r="H45" s="246"/>
    </row>
    <row r="46" spans="1:9" ht="17.45" customHeight="1">
      <c r="B46" s="1"/>
    </row>
    <row r="47" spans="1:9" ht="15" customHeight="1">
      <c r="A47" s="227" t="s">
        <v>78</v>
      </c>
      <c r="B47" s="227"/>
      <c r="C47" s="227"/>
      <c r="D47" s="227"/>
      <c r="E47" s="227"/>
      <c r="F47" s="227"/>
      <c r="G47" s="227"/>
      <c r="H47" s="227"/>
    </row>
    <row r="48" spans="1:9" ht="9" customHeight="1">
      <c r="A48" s="276"/>
      <c r="B48" s="276"/>
      <c r="C48" s="276"/>
      <c r="D48" s="276"/>
      <c r="E48" s="276"/>
      <c r="F48" s="276"/>
    </row>
    <row r="49" spans="1:10" ht="20.100000000000001" customHeight="1">
      <c r="B49" s="228" t="s">
        <v>49</v>
      </c>
      <c r="C49" s="228"/>
      <c r="D49" s="229" t="s">
        <v>114</v>
      </c>
      <c r="E49" s="229"/>
      <c r="F49" s="229"/>
      <c r="G49" s="229"/>
    </row>
    <row r="50" spans="1:10" ht="20.100000000000001" customHeight="1">
      <c r="A50" s="45"/>
      <c r="B50" s="228" t="s">
        <v>50</v>
      </c>
      <c r="C50" s="228"/>
      <c r="D50" s="233" t="s">
        <v>48</v>
      </c>
      <c r="E50" s="233"/>
      <c r="F50" s="233"/>
      <c r="G50" s="233"/>
      <c r="H50" s="52"/>
    </row>
    <row r="51" spans="1:10" ht="14.25" customHeight="1">
      <c r="A51" s="45"/>
      <c r="B51" s="53"/>
      <c r="C51" s="53"/>
      <c r="D51" s="53"/>
      <c r="E51" s="53"/>
      <c r="F51" s="53"/>
      <c r="G51" s="53"/>
      <c r="H51" s="52"/>
    </row>
    <row r="52" spans="1:10" ht="15" customHeight="1">
      <c r="B52" s="227" t="s">
        <v>58</v>
      </c>
      <c r="C52" s="227"/>
      <c r="D52" s="227"/>
      <c r="E52" s="227"/>
      <c r="F52" s="227"/>
      <c r="G52" s="227"/>
      <c r="H52" s="227"/>
      <c r="I52" s="227"/>
      <c r="J52" s="227"/>
    </row>
    <row r="53" spans="1:10" ht="19.5" thickBot="1">
      <c r="A53" s="276"/>
      <c r="B53" s="276"/>
      <c r="C53" s="276"/>
      <c r="D53" s="276"/>
      <c r="E53" s="276"/>
      <c r="F53" s="276"/>
    </row>
    <row r="54" spans="1:10" ht="26.25" thickBot="1">
      <c r="A54" s="51"/>
      <c r="B54" s="3" t="s">
        <v>4</v>
      </c>
      <c r="C54" s="4" t="s">
        <v>8</v>
      </c>
      <c r="D54" s="4" t="s">
        <v>29</v>
      </c>
      <c r="E54" s="4" t="s">
        <v>30</v>
      </c>
      <c r="F54" s="4" t="s">
        <v>31</v>
      </c>
      <c r="G54" s="4" t="s">
        <v>79</v>
      </c>
    </row>
    <row r="55" spans="1:10" ht="19.5" thickBot="1">
      <c r="A55" s="51"/>
      <c r="B55" s="54">
        <v>1</v>
      </c>
      <c r="C55" s="55">
        <v>2</v>
      </c>
      <c r="D55" s="55">
        <v>3</v>
      </c>
      <c r="E55" s="55">
        <v>4</v>
      </c>
      <c r="F55" s="55">
        <v>5</v>
      </c>
      <c r="G55" s="55">
        <v>6</v>
      </c>
    </row>
    <row r="56" spans="1:10" ht="19.5" thickBot="1">
      <c r="A56" s="51"/>
      <c r="B56" s="8">
        <v>1</v>
      </c>
      <c r="C56" s="12" t="s">
        <v>80</v>
      </c>
      <c r="D56" s="101">
        <v>3</v>
      </c>
      <c r="E56" s="101">
        <v>12</v>
      </c>
      <c r="F56" s="102">
        <f>G56/12/3</f>
        <v>476.02472222222218</v>
      </c>
      <c r="G56" s="102">
        <v>17136.89</v>
      </c>
    </row>
    <row r="57" spans="1:10" ht="48" thickBot="1">
      <c r="A57" s="51"/>
      <c r="B57" s="8">
        <v>2</v>
      </c>
      <c r="C57" s="145" t="s">
        <v>100</v>
      </c>
      <c r="D57" s="57">
        <v>3</v>
      </c>
      <c r="E57" s="57">
        <v>1</v>
      </c>
      <c r="F57" s="57">
        <v>23.52</v>
      </c>
      <c r="G57" s="57">
        <v>23.52</v>
      </c>
    </row>
    <row r="58" spans="1:10" ht="19.5" thickBot="1">
      <c r="A58" s="51"/>
      <c r="B58" s="8">
        <v>3</v>
      </c>
      <c r="C58" s="56" t="s">
        <v>67</v>
      </c>
      <c r="D58" s="57">
        <v>1</v>
      </c>
      <c r="E58" s="57">
        <v>12</v>
      </c>
      <c r="F58" s="105">
        <f>G58/E58</f>
        <v>5200</v>
      </c>
      <c r="G58" s="105">
        <v>62400</v>
      </c>
    </row>
    <row r="59" spans="1:10" ht="48" thickBot="1">
      <c r="A59" s="115"/>
      <c r="B59" s="8">
        <v>4</v>
      </c>
      <c r="C59" s="145" t="s">
        <v>101</v>
      </c>
      <c r="D59" s="57">
        <v>1</v>
      </c>
      <c r="E59" s="57">
        <v>1</v>
      </c>
      <c r="F59" s="105">
        <v>3820</v>
      </c>
      <c r="G59" s="105">
        <v>3820</v>
      </c>
    </row>
    <row r="60" spans="1:10" ht="19.5" thickBot="1">
      <c r="A60" s="51"/>
      <c r="B60" s="8"/>
      <c r="C60" s="15" t="s">
        <v>6</v>
      </c>
      <c r="D60" s="9" t="s">
        <v>7</v>
      </c>
      <c r="E60" s="9" t="s">
        <v>7</v>
      </c>
      <c r="F60" s="9" t="s">
        <v>7</v>
      </c>
      <c r="G60" s="50">
        <f>SUM(G56:G59)</f>
        <v>83380.41</v>
      </c>
    </row>
    <row r="61" spans="1:10" ht="18.75">
      <c r="A61" s="157"/>
      <c r="B61" s="150"/>
      <c r="C61" s="151"/>
      <c r="D61" s="150"/>
      <c r="E61" s="150"/>
      <c r="F61" s="150"/>
      <c r="G61" s="152"/>
    </row>
    <row r="62" spans="1:10" ht="18.75">
      <c r="A62" s="157"/>
      <c r="B62" s="288" t="s">
        <v>134</v>
      </c>
      <c r="C62" s="288"/>
      <c r="D62" s="288"/>
      <c r="E62" s="288"/>
      <c r="F62" s="288"/>
      <c r="G62" s="288"/>
      <c r="H62" s="288"/>
      <c r="I62" s="288"/>
      <c r="J62" s="288"/>
    </row>
    <row r="63" spans="1:10" ht="19.5" thickBot="1">
      <c r="A63" s="157"/>
      <c r="C63" s="44"/>
    </row>
    <row r="64" spans="1:10" ht="27.75" thickBot="1">
      <c r="A64" s="157"/>
      <c r="B64" s="60" t="s">
        <v>4</v>
      </c>
      <c r="C64" s="61" t="s">
        <v>26</v>
      </c>
      <c r="D64" s="61" t="s">
        <v>38</v>
      </c>
      <c r="E64" s="61" t="s">
        <v>33</v>
      </c>
      <c r="F64" s="61" t="s">
        <v>34</v>
      </c>
      <c r="G64" s="60" t="s">
        <v>83</v>
      </c>
      <c r="H64" s="90"/>
    </row>
    <row r="65" spans="1:9" ht="19.5" thickBot="1">
      <c r="A65" s="157"/>
      <c r="B65" s="71">
        <v>1</v>
      </c>
      <c r="C65" s="72">
        <v>2</v>
      </c>
      <c r="D65" s="72">
        <v>3</v>
      </c>
      <c r="E65" s="72">
        <v>4</v>
      </c>
      <c r="F65" s="72">
        <v>5</v>
      </c>
      <c r="G65" s="71">
        <v>6</v>
      </c>
      <c r="H65" s="91"/>
    </row>
    <row r="66" spans="1:9" ht="19.5" thickBot="1">
      <c r="A66" s="157"/>
      <c r="B66" s="58">
        <v>1</v>
      </c>
      <c r="C66" s="56" t="s">
        <v>135</v>
      </c>
      <c r="D66" s="56">
        <v>1</v>
      </c>
      <c r="E66" s="56"/>
      <c r="F66" s="56">
        <v>1</v>
      </c>
      <c r="G66" s="108">
        <v>13000</v>
      </c>
      <c r="H66" s="92"/>
    </row>
    <row r="67" spans="1:9" ht="19.5" thickBot="1">
      <c r="A67" s="157"/>
      <c r="B67" s="58"/>
      <c r="C67" s="59" t="s">
        <v>6</v>
      </c>
      <c r="D67" s="57" t="s">
        <v>7</v>
      </c>
      <c r="E67" s="57" t="s">
        <v>7</v>
      </c>
      <c r="F67" s="57" t="s">
        <v>7</v>
      </c>
      <c r="G67" s="107">
        <f>SUM(G66:G66)</f>
        <v>13000</v>
      </c>
      <c r="H67" s="158"/>
      <c r="I67" s="158"/>
    </row>
    <row r="68" spans="1:9" ht="18.75">
      <c r="A68" s="157"/>
      <c r="B68" s="150"/>
      <c r="C68" s="151"/>
      <c r="D68" s="150"/>
      <c r="E68" s="150"/>
      <c r="F68" s="150"/>
      <c r="G68" s="152"/>
    </row>
    <row r="69" spans="1:9" ht="15" customHeight="1">
      <c r="A69" s="227" t="s">
        <v>136</v>
      </c>
      <c r="B69" s="227"/>
      <c r="C69" s="227"/>
      <c r="D69" s="227"/>
      <c r="E69" s="227"/>
      <c r="F69" s="227"/>
      <c r="G69" s="227"/>
      <c r="H69" s="227"/>
      <c r="I69" s="227"/>
    </row>
    <row r="70" spans="1:9" ht="19.5" thickBot="1">
      <c r="B70" s="44"/>
    </row>
    <row r="71" spans="1:9" ht="39.75" thickBot="1">
      <c r="B71" s="60" t="s">
        <v>4</v>
      </c>
      <c r="C71" s="61" t="s">
        <v>26</v>
      </c>
      <c r="D71" s="61" t="s">
        <v>32</v>
      </c>
      <c r="E71" s="61" t="s">
        <v>33</v>
      </c>
      <c r="F71" s="61" t="s">
        <v>34</v>
      </c>
      <c r="G71" s="61" t="s">
        <v>83</v>
      </c>
    </row>
    <row r="72" spans="1:9" ht="15.75" thickBot="1">
      <c r="B72" s="71">
        <v>1</v>
      </c>
      <c r="C72" s="72">
        <v>2</v>
      </c>
      <c r="D72" s="72">
        <v>3</v>
      </c>
      <c r="E72" s="72">
        <v>4</v>
      </c>
      <c r="F72" s="72">
        <v>5</v>
      </c>
      <c r="G72" s="72">
        <v>6</v>
      </c>
    </row>
    <row r="73" spans="1:9" ht="63.75" thickBot="1">
      <c r="B73" s="58">
        <v>1</v>
      </c>
      <c r="C73" s="145" t="s">
        <v>102</v>
      </c>
      <c r="D73" s="56">
        <v>414.36900000000003</v>
      </c>
      <c r="E73" s="56">
        <v>6</v>
      </c>
      <c r="F73" s="56">
        <v>1</v>
      </c>
      <c r="G73" s="109">
        <v>3170.34</v>
      </c>
      <c r="H73" s="117"/>
    </row>
    <row r="74" spans="1:9" ht="32.25" thickBot="1">
      <c r="B74" s="58">
        <v>2</v>
      </c>
      <c r="C74" s="56" t="s">
        <v>187</v>
      </c>
      <c r="D74" s="114">
        <v>15047</v>
      </c>
      <c r="E74" s="56">
        <v>6</v>
      </c>
      <c r="F74" s="56">
        <v>1</v>
      </c>
      <c r="G74" s="109">
        <v>111964.97</v>
      </c>
      <c r="I74" s="34"/>
    </row>
    <row r="75" spans="1:9" ht="49.5" customHeight="1" thickBot="1">
      <c r="B75" s="58">
        <v>3</v>
      </c>
      <c r="C75" s="145" t="s">
        <v>103</v>
      </c>
      <c r="D75" s="113">
        <f t="shared" ref="D75:D81" si="0">G75/E75</f>
        <v>75.414235631403685</v>
      </c>
      <c r="E75" s="97">
        <v>1252.21</v>
      </c>
      <c r="F75" s="97">
        <v>1</v>
      </c>
      <c r="G75" s="109">
        <v>94434.46</v>
      </c>
      <c r="H75" s="85"/>
      <c r="I75" s="34"/>
    </row>
    <row r="76" spans="1:9" ht="32.25" thickBot="1">
      <c r="B76" s="58">
        <v>4</v>
      </c>
      <c r="C76" s="56" t="s">
        <v>188</v>
      </c>
      <c r="D76" s="113">
        <v>276.46499999999997</v>
      </c>
      <c r="E76" s="97">
        <v>1252.21</v>
      </c>
      <c r="F76" s="97">
        <v>1</v>
      </c>
      <c r="G76" s="109">
        <v>528887.42000000004</v>
      </c>
      <c r="H76" s="85"/>
      <c r="I76" s="34"/>
    </row>
    <row r="77" spans="1:9" ht="48" thickBot="1">
      <c r="B77" s="58">
        <v>5</v>
      </c>
      <c r="C77" s="145" t="s">
        <v>104</v>
      </c>
      <c r="D77" s="113">
        <f t="shared" si="0"/>
        <v>22.201453790238837</v>
      </c>
      <c r="E77" s="97">
        <v>19.260000000000002</v>
      </c>
      <c r="F77" s="97">
        <v>1</v>
      </c>
      <c r="G77" s="109">
        <v>427.6</v>
      </c>
      <c r="H77" s="85"/>
      <c r="I77" s="34"/>
    </row>
    <row r="78" spans="1:9" ht="16.5" thickBot="1">
      <c r="B78" s="58">
        <v>6</v>
      </c>
      <c r="C78" s="56" t="s">
        <v>81</v>
      </c>
      <c r="D78" s="113">
        <v>238.8</v>
      </c>
      <c r="E78" s="97">
        <v>19.260000000000002</v>
      </c>
      <c r="F78" s="97">
        <v>1</v>
      </c>
      <c r="G78" s="109">
        <v>5591.7</v>
      </c>
    </row>
    <row r="79" spans="1:9" ht="50.25" customHeight="1" thickBot="1">
      <c r="B79" s="58">
        <v>7</v>
      </c>
      <c r="C79" s="145" t="s">
        <v>105</v>
      </c>
      <c r="D79" s="113">
        <v>22.2</v>
      </c>
      <c r="E79" s="97">
        <v>10.58</v>
      </c>
      <c r="F79" s="97">
        <v>1</v>
      </c>
      <c r="G79" s="109">
        <v>239</v>
      </c>
    </row>
    <row r="80" spans="1:9" ht="16.5" thickBot="1">
      <c r="B80" s="58">
        <v>8</v>
      </c>
      <c r="C80" s="56" t="s">
        <v>82</v>
      </c>
      <c r="D80" s="113">
        <v>238.8</v>
      </c>
      <c r="E80" s="97">
        <v>10.58</v>
      </c>
      <c r="F80" s="97">
        <v>1</v>
      </c>
      <c r="G80" s="109">
        <v>3204.71</v>
      </c>
    </row>
    <row r="81" spans="2:11" ht="16.5" thickBot="1">
      <c r="B81" s="58">
        <v>9</v>
      </c>
      <c r="C81" s="56" t="s">
        <v>149</v>
      </c>
      <c r="D81" s="113">
        <f t="shared" si="0"/>
        <v>438.315</v>
      </c>
      <c r="E81" s="97">
        <v>12</v>
      </c>
      <c r="F81" s="97">
        <v>1</v>
      </c>
      <c r="G81" s="109">
        <v>5259.78</v>
      </c>
    </row>
    <row r="82" spans="2:11" ht="16.5" thickBot="1">
      <c r="B82" s="58"/>
      <c r="C82" s="59" t="s">
        <v>6</v>
      </c>
      <c r="D82" s="57" t="s">
        <v>7</v>
      </c>
      <c r="E82" s="57" t="s">
        <v>7</v>
      </c>
      <c r="F82" s="57" t="s">
        <v>7</v>
      </c>
      <c r="G82" s="110">
        <f>G73+G74+G75+G76+G77+G78+G79+G80+G81</f>
        <v>753179.98</v>
      </c>
    </row>
    <row r="83" spans="2:11" ht="15.75">
      <c r="B83" s="76"/>
      <c r="C83" s="81"/>
      <c r="D83" s="66"/>
      <c r="E83" s="66"/>
      <c r="F83" s="66"/>
      <c r="G83" s="111"/>
    </row>
    <row r="84" spans="2:11" ht="15.6" customHeight="1">
      <c r="B84" s="76"/>
      <c r="C84" s="293" t="s">
        <v>137</v>
      </c>
      <c r="D84" s="293"/>
      <c r="E84" s="293"/>
      <c r="F84" s="293"/>
      <c r="G84" s="293"/>
      <c r="H84" s="293"/>
    </row>
    <row r="85" spans="2:11" ht="16.5" thickBot="1">
      <c r="B85" s="76"/>
      <c r="C85" s="116"/>
      <c r="D85" s="116"/>
      <c r="E85" s="116"/>
      <c r="F85" s="116"/>
      <c r="G85" s="116"/>
    </row>
    <row r="86" spans="2:11" ht="39" thickBot="1">
      <c r="B86" s="23" t="s">
        <v>4</v>
      </c>
      <c r="C86" s="22" t="s">
        <v>8</v>
      </c>
      <c r="D86" s="124" t="s">
        <v>84</v>
      </c>
      <c r="E86" s="22" t="s">
        <v>36</v>
      </c>
      <c r="F86" s="22" t="s">
        <v>85</v>
      </c>
      <c r="G86" s="129" t="s">
        <v>37</v>
      </c>
    </row>
    <row r="87" spans="2:11" ht="16.5" thickBot="1">
      <c r="B87" s="118">
        <v>1</v>
      </c>
      <c r="C87" s="121">
        <v>2</v>
      </c>
      <c r="D87" s="125">
        <v>3</v>
      </c>
      <c r="E87" s="127">
        <v>3</v>
      </c>
      <c r="F87" s="127">
        <v>4</v>
      </c>
      <c r="G87" s="130">
        <v>5</v>
      </c>
    </row>
    <row r="88" spans="2:11" ht="16.5" thickBot="1">
      <c r="B88" s="119">
        <v>1</v>
      </c>
      <c r="C88" s="122" t="s">
        <v>97</v>
      </c>
      <c r="D88" s="76">
        <v>1</v>
      </c>
      <c r="E88" s="122">
        <v>12</v>
      </c>
      <c r="F88" s="133">
        <f>G88/E88</f>
        <v>132</v>
      </c>
      <c r="G88" s="131">
        <v>1584</v>
      </c>
    </row>
    <row r="89" spans="2:11" ht="48" thickBot="1">
      <c r="B89" s="120">
        <v>2</v>
      </c>
      <c r="C89" s="146" t="s">
        <v>101</v>
      </c>
      <c r="D89" s="126">
        <v>1</v>
      </c>
      <c r="E89" s="123">
        <v>1</v>
      </c>
      <c r="F89" s="127"/>
      <c r="G89" s="132">
        <v>129.80000000000001</v>
      </c>
    </row>
    <row r="90" spans="2:11" ht="19.5" thickBot="1">
      <c r="B90" s="134"/>
      <c r="C90" s="135" t="s">
        <v>6</v>
      </c>
      <c r="D90" s="127" t="s">
        <v>7</v>
      </c>
      <c r="E90" s="128" t="s">
        <v>7</v>
      </c>
      <c r="F90" s="128" t="s">
        <v>7</v>
      </c>
      <c r="G90" s="106">
        <f>SUM(G88:G89)</f>
        <v>1713.8</v>
      </c>
    </row>
    <row r="91" spans="2:11" ht="15.75">
      <c r="B91" s="76"/>
      <c r="C91" s="81"/>
      <c r="D91" s="76"/>
      <c r="E91" s="66"/>
      <c r="F91" s="111"/>
      <c r="G91" s="112"/>
    </row>
    <row r="92" spans="2:11" ht="15.75">
      <c r="B92" s="227" t="s">
        <v>138</v>
      </c>
      <c r="C92" s="275"/>
      <c r="D92" s="275"/>
      <c r="E92" s="275"/>
      <c r="F92" s="275"/>
      <c r="G92" s="275"/>
      <c r="H92" s="275"/>
      <c r="I92" s="275"/>
      <c r="J92" s="275"/>
      <c r="K92" s="275"/>
    </row>
    <row r="93" spans="2:11" ht="19.5" thickBot="1">
      <c r="B93" s="44"/>
    </row>
    <row r="94" spans="2:11" ht="39" thickBot="1">
      <c r="B94" s="23" t="s">
        <v>4</v>
      </c>
      <c r="C94" s="22" t="s">
        <v>8</v>
      </c>
      <c r="D94" s="124" t="s">
        <v>84</v>
      </c>
      <c r="E94" s="22" t="s">
        <v>36</v>
      </c>
      <c r="F94" s="124" t="s">
        <v>85</v>
      </c>
      <c r="G94" s="22" t="s">
        <v>37</v>
      </c>
      <c r="H94" s="62"/>
    </row>
    <row r="95" spans="2:11" ht="19.5" thickBot="1">
      <c r="B95" s="118">
        <v>1</v>
      </c>
      <c r="C95" s="121">
        <v>2</v>
      </c>
      <c r="D95" s="136">
        <v>3</v>
      </c>
      <c r="E95" s="121">
        <v>3</v>
      </c>
      <c r="F95" s="136">
        <v>4</v>
      </c>
      <c r="G95" s="121">
        <v>5</v>
      </c>
      <c r="H95" s="63"/>
    </row>
    <row r="96" spans="2:11" ht="48" thickBot="1">
      <c r="B96" s="137">
        <v>1</v>
      </c>
      <c r="C96" s="122" t="s">
        <v>127</v>
      </c>
      <c r="D96" s="76">
        <v>2</v>
      </c>
      <c r="E96" s="122">
        <v>12</v>
      </c>
      <c r="F96" s="92">
        <v>3000</v>
      </c>
      <c r="G96" s="138">
        <f>E96*F96</f>
        <v>36000</v>
      </c>
      <c r="H96" s="63"/>
    </row>
    <row r="97" spans="2:10" ht="48" thickBot="1">
      <c r="B97" s="139">
        <v>2</v>
      </c>
      <c r="C97" s="123" t="s">
        <v>128</v>
      </c>
      <c r="D97" s="126">
        <v>2</v>
      </c>
      <c r="E97" s="123">
        <v>12</v>
      </c>
      <c r="F97" s="140">
        <v>2000</v>
      </c>
      <c r="G97" s="141">
        <f>E97*F97</f>
        <v>24000</v>
      </c>
      <c r="H97" s="63"/>
    </row>
    <row r="98" spans="2:10" ht="79.5" thickBot="1">
      <c r="B98" s="139">
        <v>3</v>
      </c>
      <c r="C98" s="146" t="s">
        <v>108</v>
      </c>
      <c r="D98" s="126">
        <v>1</v>
      </c>
      <c r="E98" s="123">
        <v>1</v>
      </c>
      <c r="F98" s="140">
        <v>1800</v>
      </c>
      <c r="G98" s="141">
        <v>1800</v>
      </c>
      <c r="H98" s="63"/>
    </row>
    <row r="99" spans="2:10" ht="32.25" thickBot="1">
      <c r="B99" s="137">
        <v>4</v>
      </c>
      <c r="C99" s="122" t="s">
        <v>106</v>
      </c>
      <c r="D99" s="76">
        <v>1</v>
      </c>
      <c r="E99" s="122">
        <v>10</v>
      </c>
      <c r="F99" s="92">
        <v>1000</v>
      </c>
      <c r="G99" s="138">
        <v>10000</v>
      </c>
      <c r="H99" s="63"/>
    </row>
    <row r="100" spans="2:10" ht="38.450000000000003" customHeight="1" thickBot="1">
      <c r="B100" s="139">
        <v>5</v>
      </c>
      <c r="C100" s="123" t="s">
        <v>125</v>
      </c>
      <c r="D100" s="156">
        <v>2</v>
      </c>
      <c r="E100" s="123">
        <v>4</v>
      </c>
      <c r="F100" s="140">
        <v>3000</v>
      </c>
      <c r="G100" s="142">
        <v>8304</v>
      </c>
      <c r="H100" s="63"/>
    </row>
    <row r="101" spans="2:10" ht="32.25" thickBot="1">
      <c r="B101" s="139">
        <v>6</v>
      </c>
      <c r="C101" s="123" t="s">
        <v>86</v>
      </c>
      <c r="D101" s="126">
        <v>1</v>
      </c>
      <c r="E101" s="123">
        <v>12</v>
      </c>
      <c r="F101" s="140">
        <v>1430</v>
      </c>
      <c r="G101" s="141">
        <f>F101*E101</f>
        <v>17160</v>
      </c>
      <c r="H101" s="63"/>
    </row>
    <row r="102" spans="2:10" ht="79.5" thickBot="1">
      <c r="B102" s="143">
        <v>7</v>
      </c>
      <c r="C102" s="147" t="s">
        <v>107</v>
      </c>
      <c r="D102" s="74">
        <v>1</v>
      </c>
      <c r="E102" s="58">
        <v>2</v>
      </c>
      <c r="F102" s="80">
        <v>1375</v>
      </c>
      <c r="G102" s="108">
        <v>2750</v>
      </c>
      <c r="H102" s="63"/>
    </row>
    <row r="103" spans="2:10" ht="19.5" thickBot="1">
      <c r="B103" s="143">
        <v>8</v>
      </c>
      <c r="C103" s="58" t="s">
        <v>109</v>
      </c>
      <c r="D103" s="74">
        <v>1</v>
      </c>
      <c r="E103" s="58">
        <v>1</v>
      </c>
      <c r="F103" s="80">
        <v>680</v>
      </c>
      <c r="G103" s="108">
        <v>680</v>
      </c>
      <c r="H103" s="63"/>
    </row>
    <row r="104" spans="2:10" ht="19.5" thickBot="1">
      <c r="B104" s="143">
        <v>9</v>
      </c>
      <c r="C104" s="58" t="s">
        <v>126</v>
      </c>
      <c r="D104" s="74">
        <v>1</v>
      </c>
      <c r="E104" s="58">
        <v>1</v>
      </c>
      <c r="F104" s="80">
        <v>27000</v>
      </c>
      <c r="G104" s="108">
        <v>27000</v>
      </c>
      <c r="H104" s="63"/>
    </row>
    <row r="105" spans="2:10" ht="32.25" thickBot="1">
      <c r="B105" s="143">
        <v>10</v>
      </c>
      <c r="C105" s="58" t="s">
        <v>110</v>
      </c>
      <c r="D105" s="74">
        <v>2</v>
      </c>
      <c r="E105" s="58">
        <v>8</v>
      </c>
      <c r="F105" s="80">
        <v>4062.5</v>
      </c>
      <c r="G105" s="108">
        <v>32500</v>
      </c>
      <c r="H105" s="63"/>
    </row>
    <row r="106" spans="2:10" ht="19.5" thickBot="1">
      <c r="B106" s="143">
        <v>11</v>
      </c>
      <c r="C106" s="58" t="s">
        <v>121</v>
      </c>
      <c r="D106" s="74">
        <v>1</v>
      </c>
      <c r="E106" s="58">
        <v>1</v>
      </c>
      <c r="F106" s="80">
        <v>190400</v>
      </c>
      <c r="G106" s="108">
        <v>190400</v>
      </c>
      <c r="H106" s="63"/>
    </row>
    <row r="107" spans="2:10" ht="32.25" thickBot="1">
      <c r="B107" s="143">
        <v>12</v>
      </c>
      <c r="C107" s="58" t="s">
        <v>172</v>
      </c>
      <c r="D107" s="74">
        <v>1</v>
      </c>
      <c r="E107" s="58">
        <v>1</v>
      </c>
      <c r="F107" s="80">
        <v>15423</v>
      </c>
      <c r="G107" s="108">
        <v>15423</v>
      </c>
      <c r="H107" s="63"/>
    </row>
    <row r="108" spans="2:10" ht="19.5" thickBot="1">
      <c r="B108" s="143"/>
      <c r="C108" s="144" t="s">
        <v>6</v>
      </c>
      <c r="D108" s="78" t="s">
        <v>7</v>
      </c>
      <c r="E108" s="128" t="s">
        <v>7</v>
      </c>
      <c r="F108" s="78" t="s">
        <v>7</v>
      </c>
      <c r="G108" s="107">
        <f>SUM(G96:G107)</f>
        <v>366017</v>
      </c>
      <c r="H108" s="63"/>
    </row>
    <row r="109" spans="2:10" ht="127.5" customHeight="1">
      <c r="B109" s="44"/>
    </row>
    <row r="110" spans="2:10" ht="15.75">
      <c r="B110" s="227" t="s">
        <v>139</v>
      </c>
      <c r="C110" s="227"/>
      <c r="D110" s="227"/>
      <c r="E110" s="227"/>
      <c r="F110" s="227"/>
      <c r="G110" s="227"/>
      <c r="H110" s="227"/>
      <c r="I110" s="227"/>
      <c r="J110" s="227"/>
    </row>
    <row r="111" spans="2:10" ht="19.5" thickBot="1">
      <c r="B111" s="44"/>
    </row>
    <row r="112" spans="2:10" ht="26.25" thickBot="1">
      <c r="B112" s="3" t="s">
        <v>4</v>
      </c>
      <c r="C112" s="4" t="s">
        <v>8</v>
      </c>
      <c r="D112" s="16" t="s">
        <v>38</v>
      </c>
      <c r="E112" s="259" t="s">
        <v>39</v>
      </c>
      <c r="F112" s="237"/>
      <c r="G112" s="238"/>
    </row>
    <row r="113" spans="2:10" ht="15.75" thickBot="1">
      <c r="B113" s="71">
        <v>1</v>
      </c>
      <c r="C113" s="72">
        <v>2</v>
      </c>
      <c r="D113" s="73">
        <v>3</v>
      </c>
      <c r="E113" s="282">
        <v>4</v>
      </c>
      <c r="F113" s="283"/>
      <c r="G113" s="284"/>
    </row>
    <row r="114" spans="2:10" ht="32.25" thickBot="1">
      <c r="B114" s="58">
        <v>1</v>
      </c>
      <c r="C114" s="56" t="s">
        <v>87</v>
      </c>
      <c r="D114" s="74">
        <v>1</v>
      </c>
      <c r="E114" s="285">
        <v>58840</v>
      </c>
      <c r="F114" s="286"/>
      <c r="G114" s="287"/>
    </row>
    <row r="115" spans="2:10" ht="48" thickBot="1">
      <c r="B115" s="58">
        <v>2</v>
      </c>
      <c r="C115" s="56" t="s">
        <v>68</v>
      </c>
      <c r="D115" s="74">
        <v>1</v>
      </c>
      <c r="E115" s="260">
        <v>31624.86</v>
      </c>
      <c r="F115" s="261"/>
      <c r="G115" s="262"/>
    </row>
    <row r="116" spans="2:10" ht="48" thickBot="1">
      <c r="B116" s="58">
        <v>3</v>
      </c>
      <c r="C116" s="56" t="s">
        <v>129</v>
      </c>
      <c r="D116" s="74">
        <v>1</v>
      </c>
      <c r="E116" s="260">
        <v>39542.400000000001</v>
      </c>
      <c r="F116" s="261"/>
      <c r="G116" s="262"/>
    </row>
    <row r="117" spans="2:10" ht="16.5" thickBot="1">
      <c r="B117" s="122">
        <v>4</v>
      </c>
      <c r="C117" s="75" t="s">
        <v>88</v>
      </c>
      <c r="D117" s="76">
        <v>1</v>
      </c>
      <c r="E117" s="265">
        <v>63940</v>
      </c>
      <c r="F117" s="266"/>
      <c r="G117" s="267"/>
    </row>
    <row r="118" spans="2:10" ht="16.5" thickBot="1">
      <c r="B118" s="120">
        <v>5</v>
      </c>
      <c r="C118" s="123" t="s">
        <v>77</v>
      </c>
      <c r="D118" s="126">
        <v>1</v>
      </c>
      <c r="E118" s="265">
        <v>4000</v>
      </c>
      <c r="F118" s="266"/>
      <c r="G118" s="267"/>
    </row>
    <row r="119" spans="2:10" ht="16.5" thickBot="1">
      <c r="B119" s="120">
        <v>6</v>
      </c>
      <c r="C119" s="123" t="s">
        <v>133</v>
      </c>
      <c r="D119" s="120"/>
      <c r="E119" s="260">
        <v>5000</v>
      </c>
      <c r="F119" s="263"/>
      <c r="G119" s="264"/>
    </row>
    <row r="120" spans="2:10" ht="16.5" thickBot="1">
      <c r="B120" s="58"/>
      <c r="C120" s="59" t="s">
        <v>6</v>
      </c>
      <c r="D120" s="78" t="s">
        <v>7</v>
      </c>
      <c r="E120" s="289">
        <f>SUM(E114:G119)</f>
        <v>202947.26</v>
      </c>
      <c r="F120" s="290"/>
      <c r="G120" s="291"/>
    </row>
    <row r="121" spans="2:10" ht="15.75">
      <c r="B121" s="76"/>
      <c r="C121" s="81"/>
      <c r="D121" s="66"/>
      <c r="E121" s="82"/>
      <c r="F121" s="168"/>
      <c r="G121" s="168"/>
    </row>
    <row r="122" spans="2:10" ht="18.75">
      <c r="B122" s="63"/>
      <c r="C122" s="81"/>
      <c r="D122" s="66"/>
      <c r="E122" s="82"/>
      <c r="F122" s="168"/>
      <c r="G122" s="168"/>
      <c r="H122" s="167"/>
    </row>
    <row r="123" spans="2:10" ht="15.75">
      <c r="B123" s="227" t="s">
        <v>173</v>
      </c>
      <c r="C123" s="227"/>
      <c r="D123" s="227"/>
      <c r="E123" s="227"/>
      <c r="F123" s="227"/>
      <c r="G123" s="227"/>
      <c r="H123" s="227"/>
      <c r="I123" s="227"/>
      <c r="J123" s="227"/>
    </row>
    <row r="124" spans="2:10" ht="15.75">
      <c r="B124" s="227" t="s">
        <v>89</v>
      </c>
      <c r="C124" s="227"/>
      <c r="D124" s="227"/>
      <c r="E124" s="227"/>
      <c r="F124" s="227"/>
      <c r="G124" s="227"/>
      <c r="H124" s="227"/>
      <c r="I124" s="227"/>
      <c r="J124" s="227"/>
    </row>
    <row r="125" spans="2:10" ht="19.5" thickBot="1">
      <c r="B125" s="44"/>
    </row>
    <row r="126" spans="2:10" ht="26.25" thickBot="1">
      <c r="B126" s="3" t="s">
        <v>4</v>
      </c>
      <c r="C126" s="4" t="s">
        <v>8</v>
      </c>
      <c r="D126" s="4" t="s">
        <v>35</v>
      </c>
      <c r="E126" s="16" t="s">
        <v>40</v>
      </c>
      <c r="F126" s="259" t="s">
        <v>54</v>
      </c>
      <c r="G126" s="238"/>
    </row>
    <row r="127" spans="2:10" ht="15.75" thickBot="1">
      <c r="B127" s="54">
        <v>1</v>
      </c>
      <c r="C127" s="55">
        <v>2</v>
      </c>
      <c r="D127" s="55">
        <v>3</v>
      </c>
      <c r="E127" s="79">
        <v>4</v>
      </c>
      <c r="F127" s="277">
        <v>5</v>
      </c>
      <c r="G127" s="278"/>
    </row>
    <row r="128" spans="2:10" ht="48" thickBot="1">
      <c r="B128" s="58">
        <v>1</v>
      </c>
      <c r="C128" s="56" t="s">
        <v>130</v>
      </c>
      <c r="D128" s="113">
        <f>F128/E128</f>
        <v>598.69626168224306</v>
      </c>
      <c r="E128" s="104">
        <v>42.8</v>
      </c>
      <c r="F128" s="265">
        <v>25624.2</v>
      </c>
      <c r="G128" s="267"/>
    </row>
    <row r="129" spans="2:12" ht="48" thickBot="1">
      <c r="B129" s="58">
        <v>2</v>
      </c>
      <c r="C129" s="56" t="s">
        <v>111</v>
      </c>
      <c r="D129" s="113"/>
      <c r="E129" s="104"/>
      <c r="F129" s="260">
        <v>19283.599999999999</v>
      </c>
      <c r="G129" s="264"/>
    </row>
    <row r="130" spans="2:12" ht="16.5" thickBot="1">
      <c r="B130" s="58"/>
      <c r="C130" s="59" t="s">
        <v>6</v>
      </c>
      <c r="D130" s="56"/>
      <c r="E130" s="78" t="s">
        <v>7</v>
      </c>
      <c r="F130" s="279">
        <f>SUM(F128:G129)</f>
        <v>44907.8</v>
      </c>
      <c r="G130" s="280"/>
    </row>
    <row r="131" spans="2:12" ht="15.75">
      <c r="B131" s="76"/>
      <c r="C131" s="81"/>
      <c r="D131" s="76"/>
      <c r="E131" s="66"/>
      <c r="F131" s="82"/>
      <c r="G131" s="83"/>
    </row>
    <row r="132" spans="2:12" ht="15.75">
      <c r="B132" s="281" t="s">
        <v>92</v>
      </c>
      <c r="C132" s="281"/>
      <c r="D132" s="281"/>
      <c r="E132" s="281"/>
      <c r="F132" s="281"/>
      <c r="G132" s="281"/>
      <c r="H132" s="281"/>
      <c r="I132" s="281"/>
      <c r="J132" s="84"/>
      <c r="K132" s="84"/>
      <c r="L132" s="84"/>
    </row>
    <row r="133" spans="2:12" ht="18.75"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</row>
    <row r="134" spans="2:12" ht="15.75">
      <c r="B134" s="228" t="s">
        <v>49</v>
      </c>
      <c r="C134" s="228"/>
      <c r="D134" s="229" t="s">
        <v>99</v>
      </c>
      <c r="E134" s="229"/>
      <c r="F134" s="229"/>
      <c r="G134" s="229"/>
    </row>
    <row r="135" spans="2:12" ht="15.75">
      <c r="B135" s="228" t="s">
        <v>50</v>
      </c>
      <c r="C135" s="228"/>
      <c r="D135" s="233" t="s">
        <v>48</v>
      </c>
      <c r="E135" s="233"/>
      <c r="F135" s="233"/>
      <c r="G135" s="233"/>
      <c r="H135" s="52"/>
    </row>
    <row r="136" spans="2:12" ht="15.75">
      <c r="B136" s="202"/>
      <c r="C136" s="202"/>
      <c r="D136" s="159"/>
      <c r="E136" s="159"/>
      <c r="F136" s="159"/>
      <c r="G136" s="159"/>
      <c r="H136" s="52"/>
    </row>
    <row r="137" spans="2:12" ht="18.75">
      <c r="B137" s="53"/>
      <c r="C137" s="53"/>
      <c r="D137" s="53"/>
      <c r="E137" s="53"/>
      <c r="F137" s="53"/>
      <c r="G137" s="53"/>
      <c r="H137" s="52"/>
    </row>
    <row r="138" spans="2:12" ht="15.75">
      <c r="B138" s="271" t="s">
        <v>93</v>
      </c>
      <c r="C138" s="271"/>
      <c r="D138" s="271"/>
      <c r="E138" s="271"/>
      <c r="F138" s="271"/>
      <c r="G138" s="271"/>
      <c r="H138" s="271"/>
      <c r="I138" s="271"/>
      <c r="J138" s="271"/>
    </row>
    <row r="139" spans="2:12" ht="16.5" thickBot="1">
      <c r="B139" s="48"/>
      <c r="C139" s="48"/>
      <c r="D139" s="48"/>
      <c r="E139" s="48"/>
      <c r="F139" s="48"/>
      <c r="G139" s="48"/>
      <c r="H139" s="48"/>
      <c r="I139" s="48"/>
      <c r="J139" s="48"/>
    </row>
    <row r="140" spans="2:12" ht="26.25" thickBot="1">
      <c r="B140" s="3" t="s">
        <v>4</v>
      </c>
      <c r="C140" s="4" t="s">
        <v>8</v>
      </c>
      <c r="D140" s="4" t="s">
        <v>27</v>
      </c>
      <c r="E140" s="16" t="s">
        <v>28</v>
      </c>
      <c r="F140" s="259" t="s">
        <v>90</v>
      </c>
      <c r="G140" s="237"/>
      <c r="H140" s="238"/>
      <c r="I140" s="48"/>
      <c r="J140" s="48"/>
    </row>
    <row r="141" spans="2:12" ht="16.5" thickBot="1">
      <c r="B141" s="35">
        <v>1</v>
      </c>
      <c r="C141" s="36">
        <v>2</v>
      </c>
      <c r="D141" s="36">
        <v>3</v>
      </c>
      <c r="E141" s="37">
        <v>4</v>
      </c>
      <c r="F141" s="272">
        <v>5</v>
      </c>
      <c r="G141" s="273"/>
      <c r="H141" s="274"/>
      <c r="I141" s="48"/>
      <c r="J141" s="48"/>
    </row>
    <row r="142" spans="2:12" ht="32.25" thickBot="1">
      <c r="B142" s="8">
        <v>1</v>
      </c>
      <c r="C142" s="12" t="s">
        <v>131</v>
      </c>
      <c r="D142" s="100">
        <v>7727273</v>
      </c>
      <c r="E142" s="17">
        <v>2.2000000000000002</v>
      </c>
      <c r="F142" s="247">
        <v>156688</v>
      </c>
      <c r="G142" s="248"/>
      <c r="H142" s="249"/>
      <c r="I142" s="48"/>
      <c r="J142" s="48"/>
    </row>
    <row r="143" spans="2:12" ht="16.5" thickBot="1">
      <c r="B143" s="26"/>
      <c r="C143" s="30" t="s">
        <v>6</v>
      </c>
      <c r="D143" s="15"/>
      <c r="E143" s="25" t="s">
        <v>7</v>
      </c>
      <c r="F143" s="268">
        <f>F142</f>
        <v>156688</v>
      </c>
      <c r="G143" s="269"/>
      <c r="H143" s="270"/>
    </row>
    <row r="144" spans="2:12" ht="18.75">
      <c r="B144" s="44"/>
    </row>
    <row r="145" spans="2:7" ht="15.75">
      <c r="B145" s="228" t="s">
        <v>70</v>
      </c>
      <c r="C145" s="228"/>
      <c r="D145" s="42"/>
      <c r="E145" s="42"/>
      <c r="F145" s="42"/>
      <c r="G145" s="49" t="s">
        <v>71</v>
      </c>
    </row>
    <row r="146" spans="2:7" ht="15.75">
      <c r="B146" s="42"/>
      <c r="C146" s="42"/>
      <c r="D146" s="42"/>
      <c r="E146" s="42"/>
      <c r="F146" s="42"/>
      <c r="G146" s="42"/>
    </row>
    <row r="147" spans="2:7" ht="15.75">
      <c r="B147" s="42"/>
      <c r="C147" s="42"/>
      <c r="D147" s="42"/>
      <c r="E147" s="42"/>
      <c r="F147" s="42"/>
      <c r="G147" s="42"/>
    </row>
    <row r="148" spans="2:7" ht="15.75">
      <c r="B148" s="228" t="s">
        <v>59</v>
      </c>
      <c r="C148" s="228"/>
      <c r="D148" s="42"/>
      <c r="E148" s="42"/>
      <c r="F148" s="42"/>
      <c r="G148" s="7" t="s">
        <v>95</v>
      </c>
    </row>
  </sheetData>
  <mergeCells count="74">
    <mergeCell ref="E114:G114"/>
    <mergeCell ref="A30:I30"/>
    <mergeCell ref="B62:J62"/>
    <mergeCell ref="E120:G120"/>
    <mergeCell ref="B23:J23"/>
    <mergeCell ref="F25:G25"/>
    <mergeCell ref="F26:G26"/>
    <mergeCell ref="F27:G27"/>
    <mergeCell ref="C84:H84"/>
    <mergeCell ref="A47:H47"/>
    <mergeCell ref="B49:C49"/>
    <mergeCell ref="B50:C50"/>
    <mergeCell ref="B52:J52"/>
    <mergeCell ref="A69:I69"/>
    <mergeCell ref="A48:F48"/>
    <mergeCell ref="A53:F53"/>
    <mergeCell ref="D49:G49"/>
    <mergeCell ref="D50:G50"/>
    <mergeCell ref="B21:C21"/>
    <mergeCell ref="E45:H45"/>
    <mergeCell ref="E38:H38"/>
    <mergeCell ref="E39:H39"/>
    <mergeCell ref="E40:H40"/>
    <mergeCell ref="E43:H43"/>
    <mergeCell ref="E42:H42"/>
    <mergeCell ref="E41:H41"/>
    <mergeCell ref="A31:I31"/>
    <mergeCell ref="A33:I33"/>
    <mergeCell ref="A32:I32"/>
    <mergeCell ref="E37:H37"/>
    <mergeCell ref="E36:H36"/>
    <mergeCell ref="E35:H35"/>
    <mergeCell ref="E44:H44"/>
    <mergeCell ref="F28:G28"/>
    <mergeCell ref="A1:I1"/>
    <mergeCell ref="A5:I5"/>
    <mergeCell ref="B20:C20"/>
    <mergeCell ref="D7:G7"/>
    <mergeCell ref="A3:I3"/>
    <mergeCell ref="A10:I10"/>
    <mergeCell ref="B19:C19"/>
    <mergeCell ref="B7:C7"/>
    <mergeCell ref="B8:C8"/>
    <mergeCell ref="D8:G8"/>
    <mergeCell ref="A2:I2"/>
    <mergeCell ref="B148:C148"/>
    <mergeCell ref="B92:K92"/>
    <mergeCell ref="B110:J110"/>
    <mergeCell ref="B123:J123"/>
    <mergeCell ref="B124:J124"/>
    <mergeCell ref="B133:K133"/>
    <mergeCell ref="F127:G127"/>
    <mergeCell ref="F128:G128"/>
    <mergeCell ref="F130:G130"/>
    <mergeCell ref="B145:C145"/>
    <mergeCell ref="B132:I132"/>
    <mergeCell ref="F142:H142"/>
    <mergeCell ref="F129:G129"/>
    <mergeCell ref="E117:G117"/>
    <mergeCell ref="E112:G112"/>
    <mergeCell ref="E113:G113"/>
    <mergeCell ref="F143:H143"/>
    <mergeCell ref="B138:J138"/>
    <mergeCell ref="F140:H140"/>
    <mergeCell ref="F141:H141"/>
    <mergeCell ref="B134:C134"/>
    <mergeCell ref="D134:G134"/>
    <mergeCell ref="B135:C135"/>
    <mergeCell ref="D135:G135"/>
    <mergeCell ref="F126:G126"/>
    <mergeCell ref="E115:G115"/>
    <mergeCell ref="E116:G116"/>
    <mergeCell ref="E119:G119"/>
    <mergeCell ref="E118:G118"/>
  </mergeCells>
  <phoneticPr fontId="0" type="noConversion"/>
  <pageMargins left="0.78740157480314965" right="0.39370078740157483" top="0.39370078740157483" bottom="0.39370078740157483" header="0" footer="0"/>
  <pageSetup paperSize="9" scale="5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opLeftCell="A4" zoomScale="82" zoomScaleNormal="82" workbookViewId="0">
      <selection activeCell="J30" sqref="J30"/>
    </sheetView>
  </sheetViews>
  <sheetFormatPr defaultRowHeight="15"/>
  <cols>
    <col min="1" max="1" width="1.7109375" customWidth="1"/>
    <col min="3" max="3" width="43.140625" customWidth="1"/>
    <col min="4" max="4" width="14.5703125" customWidth="1"/>
    <col min="5" max="5" width="16.5703125" customWidth="1"/>
    <col min="6" max="6" width="16.28515625" customWidth="1"/>
    <col min="7" max="7" width="17" customWidth="1"/>
    <col min="8" max="8" width="13.140625" customWidth="1"/>
    <col min="9" max="9" width="16" customWidth="1"/>
  </cols>
  <sheetData>
    <row r="1" spans="1:10" ht="15" customHeight="1">
      <c r="A1" s="226" t="s">
        <v>0</v>
      </c>
      <c r="B1" s="226"/>
      <c r="C1" s="226"/>
      <c r="D1" s="226"/>
      <c r="E1" s="226"/>
      <c r="F1" s="226"/>
      <c r="G1" s="226"/>
      <c r="H1" s="39"/>
      <c r="I1" s="39"/>
    </row>
    <row r="2" spans="1:10" ht="15" customHeight="1">
      <c r="A2" s="226" t="s">
        <v>1</v>
      </c>
      <c r="B2" s="226"/>
      <c r="C2" s="226"/>
      <c r="D2" s="226"/>
      <c r="E2" s="226"/>
      <c r="F2" s="226"/>
      <c r="G2" s="226"/>
      <c r="H2" s="39"/>
      <c r="I2" s="39"/>
    </row>
    <row r="3" spans="1:10" ht="23.25" customHeight="1">
      <c r="A3" s="226" t="s">
        <v>63</v>
      </c>
      <c r="B3" s="226"/>
      <c r="C3" s="226"/>
      <c r="D3" s="226"/>
      <c r="E3" s="226"/>
      <c r="F3" s="226"/>
      <c r="G3" s="226"/>
      <c r="H3" s="39"/>
      <c r="I3" s="39"/>
    </row>
    <row r="4" spans="1:10" ht="18.75">
      <c r="B4" s="1"/>
    </row>
    <row r="5" spans="1:10" ht="15" customHeight="1">
      <c r="A5" s="227" t="s">
        <v>60</v>
      </c>
      <c r="B5" s="227"/>
      <c r="C5" s="227"/>
      <c r="D5" s="227"/>
      <c r="E5" s="227"/>
      <c r="F5" s="227"/>
      <c r="G5" s="227"/>
      <c r="H5" s="14"/>
      <c r="I5" s="14"/>
      <c r="J5" s="14"/>
    </row>
    <row r="6" spans="1:10" ht="15" customHeight="1">
      <c r="A6" s="227"/>
      <c r="B6" s="227"/>
      <c r="C6" s="227"/>
      <c r="D6" s="227"/>
      <c r="E6" s="227"/>
      <c r="F6" s="227"/>
      <c r="G6" s="227"/>
      <c r="H6" s="227"/>
      <c r="I6" s="14"/>
      <c r="J6" s="14"/>
    </row>
    <row r="7" spans="1:10" ht="20.100000000000001" customHeight="1">
      <c r="B7" s="7" t="s">
        <v>46</v>
      </c>
      <c r="C7" s="13"/>
      <c r="D7" s="229" t="s">
        <v>115</v>
      </c>
      <c r="E7" s="229"/>
      <c r="F7" s="229"/>
      <c r="G7" s="229"/>
      <c r="H7" s="5"/>
      <c r="I7" s="5"/>
      <c r="J7" s="5"/>
    </row>
    <row r="8" spans="1:10" ht="20.100000000000001" customHeight="1">
      <c r="B8" s="7" t="s">
        <v>47</v>
      </c>
      <c r="C8" s="7"/>
      <c r="D8" s="233" t="s">
        <v>48</v>
      </c>
      <c r="E8" s="233"/>
      <c r="F8" s="233"/>
      <c r="G8" s="233"/>
      <c r="H8" s="7"/>
      <c r="I8" s="7"/>
      <c r="J8" s="7"/>
    </row>
    <row r="9" spans="1:10" ht="15.75">
      <c r="A9" s="5"/>
      <c r="B9" s="6"/>
      <c r="C9" s="5"/>
      <c r="D9" s="5"/>
      <c r="E9" s="5"/>
      <c r="F9" s="5"/>
      <c r="G9" s="5"/>
      <c r="H9" s="5"/>
      <c r="I9" s="5"/>
      <c r="J9" s="5"/>
    </row>
    <row r="10" spans="1:10" ht="15.75">
      <c r="A10" s="41"/>
      <c r="B10" s="6"/>
      <c r="C10" s="41"/>
      <c r="D10" s="41"/>
      <c r="E10" s="41"/>
      <c r="F10" s="41"/>
      <c r="G10" s="41"/>
      <c r="H10" s="41"/>
      <c r="I10" s="41"/>
      <c r="J10" s="41"/>
    </row>
    <row r="11" spans="1:10" ht="15.75">
      <c r="A11" s="41"/>
      <c r="B11" s="288" t="s">
        <v>177</v>
      </c>
      <c r="C11" s="288"/>
      <c r="D11" s="288"/>
      <c r="E11" s="288"/>
      <c r="F11" s="288"/>
      <c r="G11" s="288"/>
      <c r="H11" s="288"/>
      <c r="I11" s="288"/>
      <c r="J11" s="288"/>
    </row>
    <row r="12" spans="1:10" ht="19.5" thickBot="1">
      <c r="A12" s="41"/>
      <c r="C12" s="44"/>
    </row>
    <row r="13" spans="1:10" ht="27" thickBot="1">
      <c r="A13" s="41"/>
      <c r="B13" s="60" t="s">
        <v>4</v>
      </c>
      <c r="C13" s="61" t="s">
        <v>26</v>
      </c>
      <c r="D13" s="61" t="s">
        <v>38</v>
      </c>
      <c r="E13" s="61" t="s">
        <v>33</v>
      </c>
      <c r="F13" s="61" t="s">
        <v>34</v>
      </c>
      <c r="G13" s="60" t="s">
        <v>83</v>
      </c>
      <c r="H13" s="90"/>
    </row>
    <row r="14" spans="1:10" ht="16.5" thickBot="1">
      <c r="A14" s="41"/>
      <c r="B14" s="71">
        <v>1</v>
      </c>
      <c r="C14" s="72">
        <v>2</v>
      </c>
      <c r="D14" s="72">
        <v>3</v>
      </c>
      <c r="E14" s="72">
        <v>4</v>
      </c>
      <c r="F14" s="72">
        <v>5</v>
      </c>
      <c r="G14" s="71">
        <v>6</v>
      </c>
      <c r="H14" s="91"/>
    </row>
    <row r="15" spans="1:10" ht="16.5" thickBot="1">
      <c r="A15" s="41"/>
      <c r="B15" s="58">
        <v>1</v>
      </c>
      <c r="C15" s="56" t="s">
        <v>135</v>
      </c>
      <c r="D15" s="57">
        <v>1</v>
      </c>
      <c r="E15" s="56"/>
      <c r="F15" s="56"/>
      <c r="G15" s="108">
        <v>17000</v>
      </c>
      <c r="H15" s="92"/>
    </row>
    <row r="16" spans="1:10" ht="16.5" thickBot="1">
      <c r="A16" s="41"/>
      <c r="B16" s="58"/>
      <c r="C16" s="59" t="s">
        <v>6</v>
      </c>
      <c r="D16" s="57" t="s">
        <v>7</v>
      </c>
      <c r="E16" s="57" t="s">
        <v>7</v>
      </c>
      <c r="F16" s="57" t="s">
        <v>7</v>
      </c>
      <c r="G16" s="107">
        <f>SUM(G15:G15)</f>
        <v>17000</v>
      </c>
      <c r="H16" s="220"/>
      <c r="I16" s="220"/>
    </row>
    <row r="17" spans="1:9" ht="15.75">
      <c r="A17" s="41"/>
      <c r="B17" s="76"/>
      <c r="C17" s="81"/>
      <c r="D17" s="66"/>
      <c r="E17" s="66"/>
      <c r="F17" s="66"/>
      <c r="G17" s="82"/>
      <c r="H17" s="220"/>
      <c r="I17" s="220"/>
    </row>
    <row r="18" spans="1:9" ht="15" customHeight="1">
      <c r="A18" s="227" t="s">
        <v>178</v>
      </c>
      <c r="B18" s="227"/>
      <c r="C18" s="227"/>
      <c r="D18" s="227"/>
      <c r="E18" s="227"/>
      <c r="F18" s="227"/>
      <c r="G18" s="227"/>
      <c r="H18" s="14"/>
      <c r="I18" s="14"/>
    </row>
    <row r="19" spans="1:9" ht="15" customHeight="1" thickBot="1">
      <c r="A19" s="7"/>
      <c r="B19" s="7"/>
      <c r="C19" s="7"/>
      <c r="D19" s="7"/>
      <c r="E19" s="7"/>
      <c r="F19" s="7"/>
      <c r="G19" s="7"/>
      <c r="H19" s="7"/>
      <c r="I19" s="2"/>
    </row>
    <row r="20" spans="1:9" ht="26.25" thickBot="1">
      <c r="B20" s="3" t="s">
        <v>4</v>
      </c>
      <c r="C20" s="4" t="s">
        <v>8</v>
      </c>
      <c r="D20" s="16" t="s">
        <v>38</v>
      </c>
      <c r="E20" s="259" t="s">
        <v>39</v>
      </c>
      <c r="F20" s="237"/>
      <c r="G20" s="238"/>
    </row>
    <row r="21" spans="1:9" ht="15.75" thickBot="1">
      <c r="B21" s="54">
        <v>1</v>
      </c>
      <c r="C21" s="55">
        <v>2</v>
      </c>
      <c r="D21" s="79">
        <v>3</v>
      </c>
      <c r="E21" s="277">
        <v>4</v>
      </c>
      <c r="F21" s="298"/>
      <c r="G21" s="278"/>
    </row>
    <row r="22" spans="1:9" ht="30.75" customHeight="1" thickBot="1">
      <c r="B22" s="8">
        <v>1</v>
      </c>
      <c r="C22" s="12" t="s">
        <v>69</v>
      </c>
      <c r="D22" s="17" t="s">
        <v>112</v>
      </c>
      <c r="E22" s="247">
        <v>172670</v>
      </c>
      <c r="F22" s="248"/>
      <c r="G22" s="249"/>
    </row>
    <row r="23" spans="1:9" ht="30.75" customHeight="1" thickBot="1">
      <c r="B23" s="8"/>
      <c r="C23" s="15" t="s">
        <v>6</v>
      </c>
      <c r="D23" s="25" t="s">
        <v>7</v>
      </c>
      <c r="E23" s="295">
        <f>SUM(E22:G22)</f>
        <v>172670</v>
      </c>
      <c r="F23" s="296"/>
      <c r="G23" s="297"/>
    </row>
    <row r="24" spans="1:9" ht="18.75">
      <c r="B24" s="1"/>
    </row>
    <row r="25" spans="1:9" ht="15" customHeight="1">
      <c r="A25" s="227" t="s">
        <v>179</v>
      </c>
      <c r="B25" s="227"/>
      <c r="C25" s="227"/>
      <c r="D25" s="227"/>
      <c r="E25" s="227"/>
      <c r="F25" s="227"/>
      <c r="G25" s="227"/>
      <c r="H25" s="14"/>
      <c r="I25" s="14"/>
    </row>
    <row r="26" spans="1:9" ht="15" customHeight="1" thickBot="1">
      <c r="A26" s="227"/>
      <c r="B26" s="227"/>
      <c r="C26" s="227"/>
      <c r="D26" s="227"/>
      <c r="E26" s="227"/>
      <c r="F26" s="227"/>
      <c r="G26" s="227"/>
      <c r="H26" s="14"/>
      <c r="I26" s="14"/>
    </row>
    <row r="27" spans="1:9" ht="26.25" thickBot="1">
      <c r="B27" s="3" t="s">
        <v>4</v>
      </c>
      <c r="C27" s="4" t="s">
        <v>8</v>
      </c>
      <c r="D27" s="4" t="s">
        <v>35</v>
      </c>
      <c r="E27" s="16" t="s">
        <v>40</v>
      </c>
      <c r="F27" s="259" t="s">
        <v>54</v>
      </c>
      <c r="G27" s="238"/>
    </row>
    <row r="28" spans="1:9" ht="15.75" thickBot="1">
      <c r="B28" s="54">
        <v>1</v>
      </c>
      <c r="C28" s="55">
        <v>2</v>
      </c>
      <c r="D28" s="55">
        <v>3</v>
      </c>
      <c r="E28" s="79">
        <v>4</v>
      </c>
      <c r="F28" s="277">
        <v>5</v>
      </c>
      <c r="G28" s="278"/>
    </row>
    <row r="29" spans="1:9" ht="63.75" thickBot="1">
      <c r="B29" s="8">
        <v>1</v>
      </c>
      <c r="C29" s="12" t="s">
        <v>132</v>
      </c>
      <c r="D29" s="148">
        <f>F29/E29</f>
        <v>241.35514018691592</v>
      </c>
      <c r="E29" s="27">
        <v>42.8</v>
      </c>
      <c r="F29" s="247">
        <v>10330</v>
      </c>
      <c r="G29" s="249"/>
    </row>
    <row r="30" spans="1:9" ht="27" customHeight="1" thickBot="1">
      <c r="B30" s="26"/>
      <c r="C30" s="15" t="s">
        <v>6</v>
      </c>
      <c r="D30" s="15"/>
      <c r="E30" s="25" t="s">
        <v>7</v>
      </c>
      <c r="F30" s="295">
        <f>SUM(F29:G29)</f>
        <v>10330</v>
      </c>
      <c r="G30" s="297"/>
    </row>
    <row r="31" spans="1:9" ht="18.75">
      <c r="B31" s="1"/>
    </row>
    <row r="33" spans="2:10" ht="15.75">
      <c r="B33" s="294" t="s">
        <v>180</v>
      </c>
      <c r="C33" s="294"/>
      <c r="D33" s="21"/>
      <c r="E33" s="21"/>
      <c r="F33" s="21"/>
      <c r="G33" s="43" t="s">
        <v>71</v>
      </c>
      <c r="H33" s="38"/>
      <c r="J33" s="40"/>
    </row>
    <row r="34" spans="2:10" ht="15.75">
      <c r="B34" s="224"/>
      <c r="C34" s="224"/>
      <c r="D34" s="21"/>
      <c r="E34" s="21"/>
      <c r="F34" s="21"/>
      <c r="G34" s="21"/>
      <c r="H34" s="21"/>
      <c r="I34" s="21"/>
    </row>
    <row r="35" spans="2:10" ht="15.75">
      <c r="B35" s="224"/>
      <c r="C35" s="224"/>
      <c r="D35" s="21"/>
      <c r="E35" s="21"/>
      <c r="F35" s="21"/>
      <c r="G35" s="21"/>
      <c r="H35" s="21"/>
      <c r="I35" s="21"/>
    </row>
    <row r="36" spans="2:10" ht="15.75">
      <c r="B36" s="294" t="s">
        <v>59</v>
      </c>
      <c r="C36" s="294"/>
      <c r="D36" s="21"/>
      <c r="E36" s="21"/>
      <c r="F36" s="21"/>
      <c r="G36" s="7" t="s">
        <v>95</v>
      </c>
      <c r="I36" s="7"/>
    </row>
  </sheetData>
  <mergeCells count="21">
    <mergeCell ref="A1:G1"/>
    <mergeCell ref="A2:G2"/>
    <mergeCell ref="A3:G3"/>
    <mergeCell ref="A6:H6"/>
    <mergeCell ref="A5:G5"/>
    <mergeCell ref="D7:G7"/>
    <mergeCell ref="D8:G8"/>
    <mergeCell ref="F30:G30"/>
    <mergeCell ref="A18:G18"/>
    <mergeCell ref="F28:G28"/>
    <mergeCell ref="E20:G20"/>
    <mergeCell ref="E21:G21"/>
    <mergeCell ref="E22:G22"/>
    <mergeCell ref="B11:J11"/>
    <mergeCell ref="B36:C36"/>
    <mergeCell ref="E23:G23"/>
    <mergeCell ref="F29:G29"/>
    <mergeCell ref="F27:G27"/>
    <mergeCell ref="A25:G25"/>
    <mergeCell ref="A26:G26"/>
    <mergeCell ref="B33:C33"/>
  </mergeCells>
  <phoneticPr fontId="0" type="noConversion"/>
  <pageMargins left="0.78740157480314965" right="0.39370078740157483" top="0.59055118110236227" bottom="0.39370078740157483" header="0" footer="0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72" zoomScaleNormal="72" workbookViewId="0">
      <selection activeCell="L15" sqref="L15"/>
    </sheetView>
  </sheetViews>
  <sheetFormatPr defaultRowHeight="15"/>
  <cols>
    <col min="1" max="1" width="1.7109375" customWidth="1"/>
    <col min="3" max="3" width="66.5703125" customWidth="1"/>
    <col min="4" max="4" width="14.5703125" customWidth="1"/>
    <col min="5" max="5" width="16.28515625" customWidth="1"/>
    <col min="6" max="6" width="17" customWidth="1"/>
    <col min="7" max="7" width="13.140625" customWidth="1"/>
    <col min="8" max="8" width="16" customWidth="1"/>
  </cols>
  <sheetData>
    <row r="1" spans="1:9" ht="21" customHeight="1">
      <c r="A1" s="226"/>
      <c r="B1" s="226"/>
      <c r="C1" s="226"/>
      <c r="D1" s="226"/>
      <c r="E1" s="226"/>
      <c r="F1" s="226"/>
      <c r="G1" s="39"/>
      <c r="H1" s="39"/>
    </row>
    <row r="2" spans="1:9" ht="18" customHeight="1">
      <c r="A2" s="226" t="s">
        <v>1</v>
      </c>
      <c r="B2" s="226"/>
      <c r="C2" s="226"/>
      <c r="D2" s="226"/>
      <c r="E2" s="226"/>
      <c r="F2" s="226"/>
      <c r="G2" s="39"/>
      <c r="H2" s="39"/>
    </row>
    <row r="3" spans="1:9" ht="23.25" customHeight="1">
      <c r="A3" s="226" t="s">
        <v>63</v>
      </c>
      <c r="B3" s="226"/>
      <c r="C3" s="226"/>
      <c r="D3" s="226"/>
      <c r="E3" s="226"/>
      <c r="F3" s="226"/>
      <c r="G3" s="39"/>
      <c r="H3" s="39"/>
    </row>
    <row r="4" spans="1:9" ht="18.75">
      <c r="B4" s="1"/>
    </row>
    <row r="5" spans="1:9" ht="15" customHeight="1">
      <c r="A5" s="227" t="s">
        <v>60</v>
      </c>
      <c r="B5" s="227"/>
      <c r="C5" s="227"/>
      <c r="D5" s="227"/>
      <c r="E5" s="227"/>
      <c r="F5" s="227"/>
      <c r="G5" s="14"/>
      <c r="H5" s="14"/>
      <c r="I5" s="14"/>
    </row>
    <row r="6" spans="1:9" ht="15" customHeight="1">
      <c r="A6" s="227"/>
      <c r="B6" s="227"/>
      <c r="C6" s="227"/>
      <c r="D6" s="227"/>
      <c r="E6" s="227"/>
      <c r="F6" s="227"/>
      <c r="G6" s="227"/>
      <c r="H6" s="14"/>
      <c r="I6" s="14"/>
    </row>
    <row r="7" spans="1:9" ht="20.100000000000001" customHeight="1">
      <c r="B7" s="7" t="s">
        <v>46</v>
      </c>
      <c r="C7" s="13"/>
      <c r="D7" s="162" t="s">
        <v>116</v>
      </c>
      <c r="E7" s="162"/>
      <c r="F7" s="162"/>
      <c r="G7" s="5"/>
      <c r="H7" s="5"/>
      <c r="I7" s="5"/>
    </row>
    <row r="8" spans="1:9" ht="20.100000000000001" customHeight="1">
      <c r="B8" s="7" t="s">
        <v>47</v>
      </c>
      <c r="C8" s="7"/>
      <c r="D8" s="163" t="s">
        <v>61</v>
      </c>
      <c r="E8" s="163"/>
      <c r="F8" s="163"/>
      <c r="G8" s="7"/>
      <c r="H8" s="7"/>
      <c r="I8" s="7"/>
    </row>
    <row r="9" spans="1:9" ht="19.899999999999999" customHeight="1">
      <c r="B9" s="7"/>
      <c r="C9" s="7"/>
      <c r="D9" s="159"/>
      <c r="E9" s="159"/>
      <c r="F9" s="159"/>
      <c r="G9" s="7"/>
      <c r="H9" s="166"/>
      <c r="I9" s="7"/>
    </row>
    <row r="10" spans="1:9" ht="15" customHeight="1">
      <c r="A10" s="227" t="s">
        <v>141</v>
      </c>
      <c r="B10" s="227"/>
      <c r="C10" s="227"/>
      <c r="D10" s="227"/>
      <c r="E10" s="227"/>
      <c r="F10" s="227"/>
      <c r="G10" s="14"/>
      <c r="H10" s="14"/>
    </row>
    <row r="11" spans="1:9" ht="15" customHeight="1" thickBot="1">
      <c r="A11" s="7"/>
      <c r="B11" s="7"/>
      <c r="C11" s="7"/>
      <c r="D11" s="7"/>
      <c r="E11" s="7"/>
      <c r="F11" s="7"/>
      <c r="G11" s="7"/>
      <c r="H11" s="2"/>
    </row>
    <row r="12" spans="1:9" ht="35.25" customHeight="1" thickBot="1">
      <c r="B12" s="3" t="s">
        <v>4</v>
      </c>
      <c r="C12" s="4" t="s">
        <v>8</v>
      </c>
      <c r="D12" s="16" t="s">
        <v>38</v>
      </c>
      <c r="E12" s="302" t="s">
        <v>145</v>
      </c>
      <c r="F12" s="303"/>
    </row>
    <row r="13" spans="1:9" ht="15.75" thickBot="1">
      <c r="B13" s="54">
        <v>1</v>
      </c>
      <c r="C13" s="55">
        <v>2</v>
      </c>
      <c r="D13" s="79">
        <v>3</v>
      </c>
      <c r="E13" s="277">
        <v>4</v>
      </c>
      <c r="F13" s="278"/>
    </row>
    <row r="14" spans="1:9" ht="35.25" customHeight="1" thickBot="1">
      <c r="B14" s="8">
        <v>1</v>
      </c>
      <c r="C14" s="12" t="s">
        <v>146</v>
      </c>
      <c r="D14" s="17">
        <v>1</v>
      </c>
      <c r="E14" s="300">
        <v>379688</v>
      </c>
      <c r="F14" s="301"/>
    </row>
    <row r="15" spans="1:9" ht="30" customHeight="1" thickBot="1">
      <c r="B15" s="8">
        <v>2</v>
      </c>
      <c r="C15" s="12" t="s">
        <v>147</v>
      </c>
      <c r="D15" s="17">
        <v>1</v>
      </c>
      <c r="E15" s="300">
        <v>386804.4</v>
      </c>
      <c r="F15" s="301"/>
    </row>
    <row r="16" spans="1:9" ht="16.5" thickBot="1">
      <c r="B16" s="8"/>
      <c r="C16" s="15" t="s">
        <v>6</v>
      </c>
      <c r="D16" s="25" t="s">
        <v>7</v>
      </c>
      <c r="E16" s="230">
        <f>SUM(E14:F15)</f>
        <v>766492.4</v>
      </c>
      <c r="F16" s="232"/>
      <c r="H16" s="149"/>
      <c r="I16" s="149"/>
    </row>
    <row r="17" spans="2:9" ht="15.75">
      <c r="B17" s="150"/>
      <c r="C17" s="151"/>
      <c r="D17" s="151"/>
      <c r="E17" s="152"/>
      <c r="F17" s="152"/>
      <c r="H17" s="149"/>
      <c r="I17" s="149"/>
    </row>
    <row r="18" spans="2:9" ht="15.75">
      <c r="B18" s="150"/>
      <c r="C18" s="151"/>
      <c r="D18" s="151"/>
      <c r="E18" s="152"/>
      <c r="F18" s="152"/>
    </row>
    <row r="19" spans="2:9" ht="15.75">
      <c r="B19" s="228"/>
      <c r="C19" s="228"/>
      <c r="D19" s="21"/>
      <c r="E19" s="21"/>
      <c r="F19" s="7"/>
      <c r="H19" s="7"/>
      <c r="I19" s="40"/>
    </row>
    <row r="20" spans="2:9" ht="15.75">
      <c r="B20" s="21"/>
      <c r="C20" s="21"/>
      <c r="D20" s="21"/>
      <c r="E20" s="21"/>
      <c r="F20" s="21"/>
      <c r="G20" s="21"/>
      <c r="H20" s="21"/>
    </row>
    <row r="21" spans="2:9" ht="15.75">
      <c r="B21" s="169"/>
      <c r="C21" s="169" t="s">
        <v>155</v>
      </c>
      <c r="D21" s="21"/>
      <c r="E21" s="169" t="s">
        <v>71</v>
      </c>
      <c r="F21" s="21"/>
      <c r="G21" s="21"/>
      <c r="H21" s="21"/>
    </row>
    <row r="22" spans="2:9" ht="15.75">
      <c r="B22" s="299"/>
      <c r="C22" s="299"/>
      <c r="D22" s="21"/>
      <c r="E22" s="169"/>
      <c r="F22" s="7"/>
      <c r="G22" s="7"/>
      <c r="H22" s="7"/>
    </row>
    <row r="23" spans="2:9">
      <c r="B23" s="170"/>
      <c r="C23" s="170"/>
      <c r="E23" s="170"/>
    </row>
    <row r="24" spans="2:9">
      <c r="B24" s="170"/>
      <c r="C24" s="170"/>
      <c r="E24" s="170"/>
    </row>
    <row r="25" spans="2:9" ht="15.75">
      <c r="B25" s="170"/>
      <c r="C25" s="171" t="s">
        <v>154</v>
      </c>
      <c r="E25" s="171" t="s">
        <v>95</v>
      </c>
    </row>
  </sheetData>
  <mergeCells count="13">
    <mergeCell ref="A1:F1"/>
    <mergeCell ref="A2:F2"/>
    <mergeCell ref="A3:F3"/>
    <mergeCell ref="A6:G6"/>
    <mergeCell ref="A5:F5"/>
    <mergeCell ref="B22:C22"/>
    <mergeCell ref="E15:F15"/>
    <mergeCell ref="B19:C19"/>
    <mergeCell ref="E16:F16"/>
    <mergeCell ref="A10:F10"/>
    <mergeCell ref="E12:F12"/>
    <mergeCell ref="E13:F13"/>
    <mergeCell ref="E14:F14"/>
  </mergeCells>
  <phoneticPr fontId="0" type="noConversion"/>
  <pageMargins left="0.78740157480314965" right="0.39370078740157483" top="0.59055118110236227" bottom="0.39370078740157483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>
      <selection activeCell="N17" sqref="N17"/>
    </sheetView>
  </sheetViews>
  <sheetFormatPr defaultRowHeight="15"/>
  <cols>
    <col min="3" max="3" width="39.42578125" customWidth="1"/>
    <col min="4" max="4" width="11.42578125" customWidth="1"/>
    <col min="6" max="6" width="24.5703125" customWidth="1"/>
  </cols>
  <sheetData>
    <row r="1" spans="1:9" ht="12.6" customHeight="1">
      <c r="A1" s="312"/>
      <c r="B1" s="312"/>
      <c r="C1" s="312"/>
      <c r="D1" s="312"/>
      <c r="E1" s="312"/>
      <c r="F1" s="312"/>
      <c r="G1" s="173"/>
      <c r="H1" s="173"/>
      <c r="I1" s="174"/>
    </row>
    <row r="2" spans="1:9">
      <c r="A2" s="312" t="s">
        <v>1</v>
      </c>
      <c r="B2" s="312"/>
      <c r="C2" s="312"/>
      <c r="D2" s="312"/>
      <c r="E2" s="312"/>
      <c r="F2" s="312"/>
      <c r="G2" s="173"/>
      <c r="H2" s="173"/>
      <c r="I2" s="174"/>
    </row>
    <row r="3" spans="1:9">
      <c r="A3" s="312" t="s">
        <v>63</v>
      </c>
      <c r="B3" s="312"/>
      <c r="C3" s="312"/>
      <c r="D3" s="312"/>
      <c r="E3" s="312"/>
      <c r="F3" s="312"/>
      <c r="G3" s="173"/>
      <c r="H3" s="173"/>
      <c r="I3" s="174"/>
    </row>
    <row r="4" spans="1:9">
      <c r="A4" s="174"/>
      <c r="B4" s="175"/>
      <c r="C4" s="174"/>
      <c r="D4" s="174"/>
      <c r="E4" s="174"/>
      <c r="F4" s="174"/>
      <c r="G4" s="174"/>
      <c r="H4" s="174"/>
      <c r="I4" s="174"/>
    </row>
    <row r="5" spans="1:9">
      <c r="A5" s="312" t="s">
        <v>60</v>
      </c>
      <c r="B5" s="312"/>
      <c r="C5" s="312"/>
      <c r="D5" s="312"/>
      <c r="E5" s="312"/>
      <c r="F5" s="312"/>
      <c r="G5" s="173"/>
      <c r="H5" s="173"/>
      <c r="I5" s="173"/>
    </row>
    <row r="6" spans="1:9">
      <c r="A6" s="312"/>
      <c r="B6" s="312"/>
      <c r="C6" s="312"/>
      <c r="D6" s="312"/>
      <c r="E6" s="312"/>
      <c r="F6" s="312"/>
      <c r="G6" s="312"/>
      <c r="H6" s="173"/>
      <c r="I6" s="173"/>
    </row>
    <row r="7" spans="1:9">
      <c r="A7" s="174"/>
      <c r="B7" s="176" t="s">
        <v>46</v>
      </c>
      <c r="C7" s="177"/>
      <c r="D7" s="178" t="s">
        <v>160</v>
      </c>
      <c r="E7" s="178"/>
      <c r="F7" s="178"/>
      <c r="G7" s="179"/>
      <c r="H7" s="179"/>
      <c r="I7" s="179"/>
    </row>
    <row r="8" spans="1:9">
      <c r="A8" s="174"/>
      <c r="B8" s="176" t="s">
        <v>47</v>
      </c>
      <c r="C8" s="176"/>
      <c r="D8" s="180" t="s">
        <v>61</v>
      </c>
      <c r="E8" s="180"/>
      <c r="F8" s="180"/>
      <c r="G8" s="176"/>
      <c r="H8" s="176"/>
      <c r="I8" s="176"/>
    </row>
    <row r="9" spans="1:9">
      <c r="A9" s="174"/>
      <c r="B9" s="176"/>
      <c r="C9" s="176"/>
      <c r="D9" s="181"/>
      <c r="E9" s="181"/>
      <c r="F9" s="181"/>
      <c r="G9" s="176"/>
      <c r="H9" s="182"/>
      <c r="I9" s="176"/>
    </row>
    <row r="10" spans="1:9">
      <c r="A10" s="312" t="s">
        <v>141</v>
      </c>
      <c r="B10" s="312"/>
      <c r="C10" s="312"/>
      <c r="D10" s="312"/>
      <c r="E10" s="312"/>
      <c r="F10" s="312"/>
      <c r="G10" s="173"/>
      <c r="H10" s="173"/>
      <c r="I10" s="174"/>
    </row>
    <row r="11" spans="1:9" ht="15.75" thickBot="1">
      <c r="A11" s="176"/>
      <c r="B11" s="176"/>
      <c r="C11" s="176"/>
      <c r="D11" s="176"/>
      <c r="E11" s="176"/>
      <c r="F11" s="176"/>
      <c r="G11" s="176"/>
      <c r="H11" s="176"/>
      <c r="I11" s="174"/>
    </row>
    <row r="12" spans="1:9" ht="26.45" customHeight="1" thickBot="1">
      <c r="A12" s="174"/>
      <c r="B12" s="3" t="s">
        <v>4</v>
      </c>
      <c r="C12" s="4" t="s">
        <v>8</v>
      </c>
      <c r="D12" s="16" t="s">
        <v>38</v>
      </c>
      <c r="E12" s="302" t="s">
        <v>145</v>
      </c>
      <c r="F12" s="303"/>
      <c r="G12" s="174"/>
      <c r="H12" s="174"/>
      <c r="I12" s="174"/>
    </row>
    <row r="13" spans="1:9" ht="15.75" thickBot="1">
      <c r="A13" s="174"/>
      <c r="B13" s="183">
        <v>1</v>
      </c>
      <c r="C13" s="184">
        <v>2</v>
      </c>
      <c r="D13" s="185">
        <v>3</v>
      </c>
      <c r="E13" s="306">
        <v>4</v>
      </c>
      <c r="F13" s="307"/>
      <c r="G13" s="174"/>
      <c r="H13" s="174"/>
      <c r="I13" s="174"/>
    </row>
    <row r="14" spans="1:9" ht="52.9" customHeight="1" thickBot="1">
      <c r="A14" s="174"/>
      <c r="B14" s="183">
        <v>1</v>
      </c>
      <c r="C14" s="186" t="s">
        <v>162</v>
      </c>
      <c r="D14" s="185">
        <v>1</v>
      </c>
      <c r="E14" s="308">
        <v>333507.59999999998</v>
      </c>
      <c r="F14" s="309"/>
      <c r="G14" s="174"/>
      <c r="H14" s="174"/>
      <c r="I14" s="174"/>
    </row>
    <row r="15" spans="1:9" ht="42.75" customHeight="1" thickBot="1">
      <c r="A15" s="174"/>
      <c r="B15" s="183">
        <v>2</v>
      </c>
      <c r="C15" s="201" t="s">
        <v>170</v>
      </c>
      <c r="D15" s="185">
        <v>1</v>
      </c>
      <c r="E15" s="308">
        <v>347220</v>
      </c>
      <c r="F15" s="309"/>
      <c r="G15" s="174"/>
      <c r="H15" s="174"/>
      <c r="I15" s="174"/>
    </row>
    <row r="16" spans="1:9" ht="69" customHeight="1" thickBot="1">
      <c r="A16" s="174"/>
      <c r="B16" s="183">
        <v>3</v>
      </c>
      <c r="C16" s="201" t="s">
        <v>169</v>
      </c>
      <c r="D16" s="185">
        <v>1</v>
      </c>
      <c r="E16" s="308">
        <v>207480</v>
      </c>
      <c r="F16" s="309"/>
      <c r="G16" s="174"/>
      <c r="H16" s="174"/>
      <c r="I16" s="174"/>
    </row>
    <row r="17" spans="1:9" ht="69" customHeight="1" thickBot="1">
      <c r="A17" s="174"/>
      <c r="B17" s="183">
        <v>4</v>
      </c>
      <c r="C17" s="201" t="s">
        <v>189</v>
      </c>
      <c r="D17" s="185">
        <v>2</v>
      </c>
      <c r="E17" s="308">
        <v>651300</v>
      </c>
      <c r="F17" s="309"/>
      <c r="G17" s="174"/>
      <c r="H17" s="174"/>
      <c r="I17" s="174"/>
    </row>
    <row r="18" spans="1:9" ht="15.75" thickBot="1">
      <c r="A18" s="174"/>
      <c r="B18" s="183"/>
      <c r="C18" s="187" t="s">
        <v>6</v>
      </c>
      <c r="D18" s="188" t="s">
        <v>7</v>
      </c>
      <c r="E18" s="310">
        <f>SUM(E14:F17)</f>
        <v>1539507.6</v>
      </c>
      <c r="F18" s="311"/>
      <c r="G18" s="174"/>
      <c r="H18" s="189"/>
      <c r="I18" s="189"/>
    </row>
    <row r="19" spans="1:9">
      <c r="A19" s="174"/>
      <c r="B19" s="190"/>
      <c r="C19" s="191"/>
      <c r="D19" s="191"/>
      <c r="E19" s="192"/>
      <c r="F19" s="192"/>
      <c r="G19" s="174"/>
      <c r="H19" s="189"/>
      <c r="I19" s="189"/>
    </row>
    <row r="20" spans="1:9">
      <c r="A20" s="174"/>
      <c r="B20" s="190"/>
      <c r="C20" s="191"/>
      <c r="D20" s="191"/>
      <c r="E20" s="192"/>
      <c r="F20" s="192"/>
      <c r="G20" s="174"/>
      <c r="H20" s="174"/>
      <c r="I20" s="174"/>
    </row>
    <row r="21" spans="1:9">
      <c r="A21" s="174"/>
      <c r="B21" s="174"/>
      <c r="C21" s="174"/>
      <c r="D21" s="174"/>
      <c r="E21" s="174"/>
      <c r="F21" s="174"/>
      <c r="G21" s="174"/>
      <c r="H21" s="174"/>
      <c r="I21" s="174"/>
    </row>
    <row r="22" spans="1:9">
      <c r="A22" s="174"/>
      <c r="B22" s="304"/>
      <c r="C22" s="304"/>
      <c r="D22" s="179"/>
      <c r="E22" s="179"/>
      <c r="F22" s="176"/>
      <c r="G22" s="174"/>
      <c r="H22" s="176"/>
      <c r="I22" s="193"/>
    </row>
    <row r="23" spans="1:9">
      <c r="A23" s="174"/>
      <c r="B23" s="179"/>
      <c r="C23" s="179"/>
      <c r="D23" s="179"/>
      <c r="E23" s="179"/>
      <c r="F23" s="179"/>
      <c r="G23" s="179"/>
      <c r="H23" s="179"/>
      <c r="I23" s="174"/>
    </row>
    <row r="24" spans="1:9">
      <c r="A24" s="174"/>
      <c r="B24" s="194"/>
      <c r="C24" s="196" t="s">
        <v>161</v>
      </c>
      <c r="D24" s="179"/>
      <c r="E24" s="176" t="s">
        <v>71</v>
      </c>
      <c r="F24" s="179"/>
      <c r="G24" s="179"/>
      <c r="H24" s="179"/>
      <c r="I24" s="174"/>
    </row>
    <row r="25" spans="1:9">
      <c r="A25" s="174"/>
      <c r="B25" s="305"/>
      <c r="C25" s="305"/>
      <c r="D25" s="179"/>
      <c r="E25" s="194"/>
      <c r="F25" s="176"/>
      <c r="G25" s="176"/>
      <c r="H25" s="176"/>
      <c r="I25" s="174"/>
    </row>
    <row r="26" spans="1:9">
      <c r="A26" s="174"/>
      <c r="B26" s="195"/>
      <c r="C26" s="197" t="s">
        <v>154</v>
      </c>
      <c r="D26" s="174"/>
      <c r="E26" s="193" t="s">
        <v>95</v>
      </c>
      <c r="F26" s="174"/>
      <c r="G26" s="174"/>
      <c r="H26" s="174"/>
      <c r="I26" s="174"/>
    </row>
    <row r="27" spans="1:9">
      <c r="A27" s="174"/>
      <c r="B27" s="174"/>
      <c r="C27" s="174"/>
      <c r="D27" s="174"/>
      <c r="E27" s="174"/>
      <c r="F27" s="174"/>
      <c r="G27" s="174"/>
      <c r="H27" s="174"/>
      <c r="I27" s="174"/>
    </row>
    <row r="28" spans="1:9">
      <c r="A28" s="174"/>
      <c r="B28" s="174"/>
      <c r="C28" s="174"/>
      <c r="D28" s="174"/>
      <c r="E28" s="174"/>
      <c r="F28" s="174"/>
      <c r="G28" s="174"/>
      <c r="H28" s="174"/>
      <c r="I28" s="174"/>
    </row>
    <row r="29" spans="1:9">
      <c r="A29" s="174"/>
      <c r="B29" s="174"/>
      <c r="C29" s="174"/>
      <c r="D29" s="174"/>
      <c r="E29" s="174"/>
      <c r="F29" s="174"/>
      <c r="G29" s="174"/>
      <c r="H29" s="174"/>
      <c r="I29" s="174"/>
    </row>
  </sheetData>
  <mergeCells count="15">
    <mergeCell ref="A10:F10"/>
    <mergeCell ref="A1:F1"/>
    <mergeCell ref="A2:F2"/>
    <mergeCell ref="A3:F3"/>
    <mergeCell ref="A5:F5"/>
    <mergeCell ref="A6:G6"/>
    <mergeCell ref="B22:C22"/>
    <mergeCell ref="B25:C25"/>
    <mergeCell ref="E12:F12"/>
    <mergeCell ref="E13:F13"/>
    <mergeCell ref="E14:F14"/>
    <mergeCell ref="E18:F18"/>
    <mergeCell ref="E16:F16"/>
    <mergeCell ref="E15:F15"/>
    <mergeCell ref="E17:F17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workbookViewId="0">
      <selection activeCell="J43" sqref="J43"/>
    </sheetView>
  </sheetViews>
  <sheetFormatPr defaultRowHeight="15"/>
  <cols>
    <col min="3" max="3" width="57.7109375" customWidth="1"/>
    <col min="4" max="4" width="12.140625" customWidth="1"/>
    <col min="7" max="7" width="0.140625" customWidth="1"/>
  </cols>
  <sheetData>
    <row r="1" spans="1:9" ht="18.75">
      <c r="A1" s="226" t="s">
        <v>0</v>
      </c>
      <c r="B1" s="226"/>
      <c r="C1" s="226"/>
      <c r="D1" s="226"/>
      <c r="E1" s="226"/>
      <c r="F1" s="226"/>
      <c r="G1" s="226"/>
      <c r="H1" s="39"/>
    </row>
    <row r="2" spans="1:9" ht="18.75">
      <c r="A2" s="226" t="s">
        <v>1</v>
      </c>
      <c r="B2" s="226"/>
      <c r="C2" s="226"/>
      <c r="D2" s="226"/>
      <c r="E2" s="226"/>
      <c r="F2" s="226"/>
      <c r="G2" s="226"/>
      <c r="H2" s="39"/>
    </row>
    <row r="3" spans="1:9" ht="18.75">
      <c r="A3" s="226" t="s">
        <v>63</v>
      </c>
      <c r="B3" s="226"/>
      <c r="C3" s="226"/>
      <c r="D3" s="226"/>
      <c r="E3" s="226"/>
      <c r="F3" s="226"/>
      <c r="G3" s="226"/>
      <c r="H3" s="39"/>
    </row>
    <row r="4" spans="1:9" ht="18.75">
      <c r="A4" s="164"/>
      <c r="B4" s="164"/>
      <c r="C4" s="164"/>
      <c r="D4" s="164"/>
      <c r="E4" s="164"/>
      <c r="F4" s="164"/>
      <c r="G4" s="164"/>
      <c r="H4" s="39"/>
    </row>
    <row r="5" spans="1:9" ht="18.75">
      <c r="A5" s="164"/>
      <c r="B5" s="7" t="s">
        <v>46</v>
      </c>
      <c r="C5" s="13"/>
      <c r="D5" s="162" t="s">
        <v>117</v>
      </c>
      <c r="E5" s="162"/>
      <c r="F5" s="162"/>
      <c r="G5" s="164"/>
      <c r="H5" s="39"/>
    </row>
    <row r="6" spans="1:9" ht="18.75">
      <c r="A6" s="164"/>
      <c r="B6" s="7" t="s">
        <v>47</v>
      </c>
      <c r="C6" s="7"/>
      <c r="D6" s="163" t="s">
        <v>61</v>
      </c>
      <c r="E6" s="163"/>
      <c r="F6" s="163"/>
      <c r="G6" s="164"/>
      <c r="H6" s="39"/>
    </row>
    <row r="7" spans="1:9" ht="18.75">
      <c r="B7" s="1"/>
    </row>
    <row r="8" spans="1:9" ht="15.75">
      <c r="A8" s="227" t="s">
        <v>150</v>
      </c>
      <c r="B8" s="227"/>
      <c r="C8" s="227"/>
      <c r="D8" s="227"/>
      <c r="E8" s="227"/>
      <c r="F8" s="227"/>
      <c r="G8" s="227"/>
      <c r="H8" s="14"/>
    </row>
    <row r="9" spans="1:9" ht="19.5" thickBot="1">
      <c r="A9" s="7"/>
      <c r="B9" s="7"/>
      <c r="C9" s="7"/>
      <c r="D9" s="7"/>
      <c r="E9" s="7"/>
      <c r="F9" s="7"/>
      <c r="G9" s="7"/>
      <c r="H9" s="2"/>
    </row>
    <row r="10" spans="1:9" ht="26.25" thickBot="1">
      <c r="B10" s="3" t="s">
        <v>4</v>
      </c>
      <c r="C10" s="4" t="s">
        <v>8</v>
      </c>
      <c r="D10" s="16" t="s">
        <v>38</v>
      </c>
      <c r="E10" s="302" t="s">
        <v>145</v>
      </c>
      <c r="F10" s="303"/>
    </row>
    <row r="11" spans="1:9" ht="15.75" thickBot="1">
      <c r="B11" s="54">
        <v>1</v>
      </c>
      <c r="C11" s="55">
        <v>2</v>
      </c>
      <c r="D11" s="79">
        <v>3</v>
      </c>
      <c r="E11" s="277">
        <v>4</v>
      </c>
      <c r="F11" s="278"/>
    </row>
    <row r="12" spans="1:9" ht="16.5" thickBot="1">
      <c r="B12" s="8">
        <v>1</v>
      </c>
      <c r="C12" s="12" t="s">
        <v>142</v>
      </c>
      <c r="D12" s="17">
        <v>1</v>
      </c>
      <c r="E12" s="300">
        <v>24403.200000000001</v>
      </c>
      <c r="F12" s="301"/>
    </row>
    <row r="13" spans="1:9" ht="23.45" customHeight="1" thickBot="1">
      <c r="B13" s="8"/>
      <c r="C13" s="15" t="s">
        <v>6</v>
      </c>
      <c r="D13" s="25" t="s">
        <v>7</v>
      </c>
      <c r="E13" s="230">
        <f>SUM(E12:F12)</f>
        <v>24403.200000000001</v>
      </c>
      <c r="F13" s="232"/>
      <c r="H13" s="149"/>
      <c r="I13" s="149"/>
    </row>
    <row r="14" spans="1:9" ht="15.75">
      <c r="B14" s="150"/>
      <c r="C14" s="151"/>
      <c r="D14" s="151"/>
      <c r="E14" s="152"/>
      <c r="F14" s="152"/>
      <c r="H14" s="149"/>
      <c r="I14" s="149"/>
    </row>
    <row r="15" spans="1:9" ht="15.75">
      <c r="B15" s="150"/>
      <c r="C15" s="151"/>
      <c r="D15" s="151"/>
      <c r="E15" s="152"/>
      <c r="F15" s="152"/>
    </row>
    <row r="16" spans="1:9" ht="15.75">
      <c r="A16" s="14" t="s">
        <v>153</v>
      </c>
      <c r="B16" s="165"/>
      <c r="C16" s="165"/>
      <c r="D16" s="165"/>
      <c r="E16" s="165"/>
      <c r="F16" s="165"/>
    </row>
    <row r="17" spans="1:9" ht="16.5" thickBot="1">
      <c r="A17" s="7"/>
      <c r="B17" s="7"/>
      <c r="C17" s="7"/>
      <c r="D17" s="7"/>
      <c r="E17" s="7"/>
      <c r="F17" s="7"/>
    </row>
    <row r="18" spans="1:9" ht="26.25" thickBot="1">
      <c r="B18" s="3" t="s">
        <v>4</v>
      </c>
      <c r="C18" s="4" t="s">
        <v>8</v>
      </c>
      <c r="D18" s="16" t="s">
        <v>38</v>
      </c>
      <c r="E18" s="302" t="s">
        <v>145</v>
      </c>
      <c r="F18" s="303"/>
    </row>
    <row r="19" spans="1:9" ht="15.75" thickBot="1">
      <c r="B19" s="54">
        <v>1</v>
      </c>
      <c r="C19" s="55">
        <v>2</v>
      </c>
      <c r="D19" s="79">
        <v>3</v>
      </c>
      <c r="E19" s="277">
        <v>4</v>
      </c>
      <c r="F19" s="278"/>
    </row>
    <row r="20" spans="1:9" ht="16.5" thickBot="1">
      <c r="B20" s="8">
        <v>1</v>
      </c>
      <c r="C20" s="12" t="s">
        <v>143</v>
      </c>
      <c r="D20" s="17">
        <v>1</v>
      </c>
      <c r="E20" s="300">
        <v>9906</v>
      </c>
      <c r="F20" s="301"/>
    </row>
    <row r="21" spans="1:9" ht="16.5" thickBot="1">
      <c r="B21" s="8"/>
      <c r="C21" s="15" t="s">
        <v>6</v>
      </c>
      <c r="D21" s="25" t="s">
        <v>7</v>
      </c>
      <c r="E21" s="230">
        <f>SUM(E20)</f>
        <v>9906</v>
      </c>
      <c r="F21" s="232"/>
    </row>
    <row r="22" spans="1:9" ht="15.75">
      <c r="B22" s="150"/>
      <c r="C22" s="151"/>
      <c r="D22" s="151"/>
      <c r="E22" s="152"/>
      <c r="F22" s="152"/>
    </row>
    <row r="23" spans="1:9" ht="15.75">
      <c r="B23" s="227" t="s">
        <v>157</v>
      </c>
      <c r="C23" s="227"/>
      <c r="D23" s="227"/>
      <c r="E23" s="227"/>
      <c r="F23" s="227"/>
      <c r="G23" s="227"/>
      <c r="H23" s="227"/>
    </row>
    <row r="24" spans="1:9" ht="16.5" thickBot="1">
      <c r="B24" s="167"/>
      <c r="C24" s="167"/>
      <c r="D24" s="167"/>
      <c r="E24" s="167"/>
      <c r="F24" s="167"/>
      <c r="G24" s="167"/>
      <c r="H24" s="167"/>
    </row>
    <row r="25" spans="1:9" ht="27" thickBot="1">
      <c r="B25" s="60" t="s">
        <v>4</v>
      </c>
      <c r="C25" s="96" t="s">
        <v>8</v>
      </c>
      <c r="D25" s="89" t="s">
        <v>38</v>
      </c>
      <c r="E25" s="315" t="s">
        <v>91</v>
      </c>
      <c r="F25" s="316"/>
      <c r="G25" s="317"/>
      <c r="H25" s="167"/>
    </row>
    <row r="26" spans="1:9" ht="15.75">
      <c r="B26" s="95">
        <v>1</v>
      </c>
      <c r="C26" s="94">
        <v>2</v>
      </c>
      <c r="D26" s="93">
        <v>3</v>
      </c>
      <c r="E26" s="318">
        <v>4</v>
      </c>
      <c r="F26" s="319"/>
      <c r="G26" s="320"/>
      <c r="H26" s="167"/>
    </row>
    <row r="27" spans="1:9" ht="16.5" thickBot="1">
      <c r="B27" s="67">
        <v>1</v>
      </c>
      <c r="C27" s="56" t="s">
        <v>158</v>
      </c>
      <c r="D27" s="67">
        <v>1</v>
      </c>
      <c r="E27" s="321">
        <v>24148.58</v>
      </c>
      <c r="F27" s="322"/>
      <c r="G27" s="323"/>
      <c r="H27" s="167"/>
    </row>
    <row r="28" spans="1:9" ht="18.75">
      <c r="B28" s="88"/>
      <c r="C28" s="65" t="s">
        <v>6</v>
      </c>
      <c r="D28" s="67" t="s">
        <v>7</v>
      </c>
      <c r="E28" s="313">
        <f>SUM(E27:G27)</f>
        <v>24148.58</v>
      </c>
      <c r="F28" s="314"/>
      <c r="G28" s="314"/>
      <c r="H28" s="167"/>
    </row>
    <row r="29" spans="1:9" ht="15.75">
      <c r="B29" s="150"/>
      <c r="C29" s="151"/>
      <c r="D29" s="151"/>
      <c r="E29" s="152"/>
      <c r="F29" s="152"/>
    </row>
    <row r="30" spans="1:9" ht="15.75">
      <c r="B30" s="288" t="s">
        <v>156</v>
      </c>
      <c r="C30" s="288"/>
      <c r="D30" s="288"/>
      <c r="E30" s="288"/>
      <c r="F30" s="288"/>
      <c r="G30" s="288"/>
      <c r="H30" s="288"/>
      <c r="I30" s="288"/>
    </row>
    <row r="31" spans="1:9" ht="19.5" thickBot="1">
      <c r="B31" s="44"/>
    </row>
    <row r="32" spans="1:9" ht="15.75" thickBot="1">
      <c r="B32" s="3" t="s">
        <v>4</v>
      </c>
      <c r="C32" s="4" t="s">
        <v>8</v>
      </c>
      <c r="D32" s="4" t="s">
        <v>35</v>
      </c>
      <c r="E32" s="259" t="s">
        <v>145</v>
      </c>
      <c r="F32" s="238"/>
    </row>
    <row r="33" spans="2:6" ht="15.75" thickBot="1">
      <c r="B33" s="54">
        <v>1</v>
      </c>
      <c r="C33" s="55">
        <v>2</v>
      </c>
      <c r="D33" s="55">
        <v>3</v>
      </c>
      <c r="E33" s="277">
        <v>4</v>
      </c>
      <c r="F33" s="278"/>
    </row>
    <row r="34" spans="2:6" ht="16.5" thickBot="1">
      <c r="B34" s="128">
        <v>1</v>
      </c>
      <c r="C34" s="56" t="s">
        <v>144</v>
      </c>
      <c r="D34" s="160">
        <v>2</v>
      </c>
      <c r="E34" s="260">
        <v>11148.22</v>
      </c>
      <c r="F34" s="264"/>
    </row>
    <row r="35" spans="2:6" ht="16.5" thickBot="1">
      <c r="B35" s="58"/>
      <c r="C35" s="59" t="s">
        <v>6</v>
      </c>
      <c r="D35" s="161" t="s">
        <v>148</v>
      </c>
      <c r="E35" s="279">
        <f>SUM(E34:F34)</f>
        <v>11148.22</v>
      </c>
      <c r="F35" s="280"/>
    </row>
    <row r="39" spans="2:6">
      <c r="C39" s="47" t="s">
        <v>72</v>
      </c>
      <c r="D39" s="47" t="s">
        <v>71</v>
      </c>
      <c r="E39" s="47"/>
    </row>
    <row r="40" spans="2:6">
      <c r="C40" s="47"/>
      <c r="D40" s="47"/>
      <c r="E40" s="47"/>
    </row>
    <row r="41" spans="2:6">
      <c r="C41" s="47" t="s">
        <v>59</v>
      </c>
      <c r="D41" s="47" t="s">
        <v>95</v>
      </c>
      <c r="E41" s="47"/>
    </row>
  </sheetData>
  <mergeCells count="22">
    <mergeCell ref="E28:G28"/>
    <mergeCell ref="B23:H23"/>
    <mergeCell ref="E25:G25"/>
    <mergeCell ref="E26:G26"/>
    <mergeCell ref="E27:G27"/>
    <mergeCell ref="A1:G1"/>
    <mergeCell ref="A2:G2"/>
    <mergeCell ref="A3:G3"/>
    <mergeCell ref="A8:G8"/>
    <mergeCell ref="E10:F10"/>
    <mergeCell ref="E18:F18"/>
    <mergeCell ref="E19:F19"/>
    <mergeCell ref="E20:F20"/>
    <mergeCell ref="E21:F21"/>
    <mergeCell ref="E11:F11"/>
    <mergeCell ref="E12:F12"/>
    <mergeCell ref="E13:F13"/>
    <mergeCell ref="B30:I30"/>
    <mergeCell ref="E32:F32"/>
    <mergeCell ref="E33:F33"/>
    <mergeCell ref="E34:F34"/>
    <mergeCell ref="E35:F35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workbookViewId="0">
      <selection activeCell="J10" sqref="J10"/>
    </sheetView>
  </sheetViews>
  <sheetFormatPr defaultRowHeight="15"/>
  <cols>
    <col min="3" max="3" width="57.7109375" customWidth="1"/>
    <col min="4" max="4" width="12.140625" customWidth="1"/>
    <col min="7" max="7" width="0.140625" customWidth="1"/>
  </cols>
  <sheetData>
    <row r="1" spans="1:9" ht="18.75">
      <c r="A1" s="226" t="s">
        <v>0</v>
      </c>
      <c r="B1" s="226"/>
      <c r="C1" s="226"/>
      <c r="D1" s="226"/>
      <c r="E1" s="226"/>
      <c r="F1" s="226"/>
      <c r="G1" s="226"/>
      <c r="H1" s="39"/>
    </row>
    <row r="2" spans="1:9" ht="18.75">
      <c r="A2" s="226" t="s">
        <v>1</v>
      </c>
      <c r="B2" s="226"/>
      <c r="C2" s="226"/>
      <c r="D2" s="226"/>
      <c r="E2" s="226"/>
      <c r="F2" s="226"/>
      <c r="G2" s="226"/>
      <c r="H2" s="39"/>
    </row>
    <row r="3" spans="1:9" ht="18.75">
      <c r="A3" s="226" t="s">
        <v>63</v>
      </c>
      <c r="B3" s="226"/>
      <c r="C3" s="226"/>
      <c r="D3" s="226"/>
      <c r="E3" s="226"/>
      <c r="F3" s="226"/>
      <c r="G3" s="226"/>
      <c r="H3" s="39"/>
    </row>
    <row r="4" spans="1:9" ht="18.75">
      <c r="A4" s="200"/>
      <c r="B4" s="200"/>
      <c r="C4" s="200"/>
      <c r="D4" s="200"/>
      <c r="E4" s="200"/>
      <c r="F4" s="200"/>
      <c r="G4" s="200"/>
      <c r="H4" s="39"/>
    </row>
    <row r="5" spans="1:9" ht="18.75">
      <c r="A5" s="200"/>
      <c r="B5" s="7" t="s">
        <v>46</v>
      </c>
      <c r="C5" s="13"/>
      <c r="D5" s="198" t="s">
        <v>165</v>
      </c>
      <c r="E5" s="198"/>
      <c r="F5" s="198"/>
      <c r="G5" s="200"/>
      <c r="H5" s="39"/>
    </row>
    <row r="6" spans="1:9" ht="18.75">
      <c r="A6" s="200"/>
      <c r="B6" s="7" t="s">
        <v>47</v>
      </c>
      <c r="C6" s="7"/>
      <c r="D6" s="199" t="s">
        <v>61</v>
      </c>
      <c r="E6" s="199"/>
      <c r="F6" s="199"/>
      <c r="G6" s="200"/>
      <c r="H6" s="39"/>
    </row>
    <row r="7" spans="1:9" ht="18.75">
      <c r="B7" s="1"/>
    </row>
    <row r="8" spans="1:9" ht="15.75">
      <c r="A8" s="227" t="s">
        <v>150</v>
      </c>
      <c r="B8" s="227"/>
      <c r="C8" s="227"/>
      <c r="D8" s="227"/>
      <c r="E8" s="227"/>
      <c r="F8" s="227"/>
      <c r="G8" s="227"/>
      <c r="H8" s="14"/>
    </row>
    <row r="9" spans="1:9" ht="19.5" thickBot="1">
      <c r="A9" s="7"/>
      <c r="B9" s="7"/>
      <c r="C9" s="7"/>
      <c r="D9" s="7"/>
      <c r="E9" s="7"/>
      <c r="F9" s="7"/>
      <c r="G9" s="7"/>
      <c r="H9" s="2"/>
    </row>
    <row r="10" spans="1:9" ht="26.25" thickBot="1">
      <c r="B10" s="3" t="s">
        <v>4</v>
      </c>
      <c r="C10" s="4" t="s">
        <v>8</v>
      </c>
      <c r="D10" s="16" t="s">
        <v>38</v>
      </c>
      <c r="E10" s="302" t="s">
        <v>145</v>
      </c>
      <c r="F10" s="303"/>
    </row>
    <row r="11" spans="1:9" ht="15.75" thickBot="1">
      <c r="B11" s="54">
        <v>1</v>
      </c>
      <c r="C11" s="55">
        <v>2</v>
      </c>
      <c r="D11" s="79">
        <v>3</v>
      </c>
      <c r="E11" s="277">
        <v>4</v>
      </c>
      <c r="F11" s="278"/>
    </row>
    <row r="12" spans="1:9" ht="16.5" thickBot="1">
      <c r="B12" s="8">
        <v>1</v>
      </c>
      <c r="C12" s="12" t="s">
        <v>166</v>
      </c>
      <c r="D12" s="17">
        <v>1</v>
      </c>
      <c r="E12" s="300">
        <v>30394</v>
      </c>
      <c r="F12" s="301"/>
    </row>
    <row r="13" spans="1:9" ht="23.45" customHeight="1" thickBot="1">
      <c r="B13" s="8"/>
      <c r="C13" s="15" t="s">
        <v>6</v>
      </c>
      <c r="D13" s="25" t="s">
        <v>7</v>
      </c>
      <c r="E13" s="230">
        <f>SUM(E12:F12)</f>
        <v>30394</v>
      </c>
      <c r="F13" s="232"/>
      <c r="H13" s="149"/>
      <c r="I13" s="149"/>
    </row>
    <row r="14" spans="1:9" ht="15.75">
      <c r="B14" s="150"/>
      <c r="C14" s="151"/>
      <c r="D14" s="151"/>
      <c r="E14" s="152"/>
      <c r="F14" s="152"/>
      <c r="H14" s="149"/>
      <c r="I14" s="149"/>
    </row>
    <row r="15" spans="1:9" ht="15.75">
      <c r="B15" s="150"/>
      <c r="C15" s="151"/>
      <c r="D15" s="151"/>
      <c r="E15" s="152"/>
      <c r="F15" s="152"/>
    </row>
    <row r="19" spans="3:5">
      <c r="C19" s="47" t="s">
        <v>72</v>
      </c>
      <c r="D19" s="47" t="s">
        <v>71</v>
      </c>
      <c r="E19" s="47"/>
    </row>
    <row r="20" spans="3:5">
      <c r="C20" s="47"/>
      <c r="D20" s="47"/>
      <c r="E20" s="47"/>
    </row>
    <row r="21" spans="3:5">
      <c r="C21" s="47" t="s">
        <v>59</v>
      </c>
      <c r="D21" s="47" t="s">
        <v>95</v>
      </c>
      <c r="E21" s="47"/>
    </row>
  </sheetData>
  <mergeCells count="8">
    <mergeCell ref="E12:F12"/>
    <mergeCell ref="E13:F13"/>
    <mergeCell ref="A1:G1"/>
    <mergeCell ref="A2:G2"/>
    <mergeCell ref="A3:G3"/>
    <mergeCell ref="A8:G8"/>
    <mergeCell ref="E10:F10"/>
    <mergeCell ref="E11:F11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topLeftCell="A79" zoomScale="73" zoomScaleNormal="73" workbookViewId="0">
      <selection activeCell="F97" sqref="F97:G97"/>
    </sheetView>
  </sheetViews>
  <sheetFormatPr defaultRowHeight="15"/>
  <cols>
    <col min="1" max="1" width="1.7109375" customWidth="1"/>
    <col min="3" max="3" width="43.140625" customWidth="1"/>
    <col min="4" max="4" width="14.5703125" customWidth="1"/>
    <col min="5" max="5" width="16.5703125" customWidth="1"/>
    <col min="6" max="6" width="18" customWidth="1"/>
    <col min="7" max="7" width="17" customWidth="1"/>
    <col min="8" max="8" width="13.140625" customWidth="1"/>
    <col min="9" max="9" width="16" customWidth="1"/>
    <col min="12" max="12" width="11.28515625" bestFit="1" customWidth="1"/>
  </cols>
  <sheetData>
    <row r="1" spans="1:13" ht="15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</row>
    <row r="2" spans="1:13" ht="15" customHeight="1">
      <c r="A2" s="226" t="s">
        <v>1</v>
      </c>
      <c r="B2" s="226"/>
      <c r="C2" s="226"/>
      <c r="D2" s="226"/>
      <c r="E2" s="226"/>
      <c r="F2" s="226"/>
      <c r="G2" s="226"/>
      <c r="H2" s="226"/>
      <c r="I2" s="226"/>
    </row>
    <row r="3" spans="1:13" ht="13.9" customHeight="1">
      <c r="A3" s="226" t="s">
        <v>63</v>
      </c>
      <c r="B3" s="226"/>
      <c r="C3" s="226"/>
      <c r="D3" s="226"/>
      <c r="E3" s="226"/>
      <c r="F3" s="226"/>
      <c r="G3" s="226"/>
      <c r="H3" s="226"/>
      <c r="I3" s="226"/>
    </row>
    <row r="4" spans="1:13" ht="18.75">
      <c r="B4" s="1"/>
    </row>
    <row r="5" spans="1:13" ht="15" customHeight="1">
      <c r="A5" s="227" t="s">
        <v>2</v>
      </c>
      <c r="B5" s="227"/>
      <c r="C5" s="227"/>
      <c r="D5" s="227"/>
      <c r="E5" s="227"/>
      <c r="F5" s="227"/>
      <c r="G5" s="227"/>
      <c r="H5" s="227"/>
      <c r="I5" s="227"/>
    </row>
    <row r="6" spans="1:13" ht="15.75">
      <c r="A6" s="42"/>
      <c r="B6" s="6"/>
      <c r="C6" s="42"/>
      <c r="D6" s="42"/>
      <c r="E6" s="42"/>
      <c r="F6" s="42"/>
      <c r="G6" s="42"/>
      <c r="H6" s="42"/>
      <c r="I6" s="42"/>
    </row>
    <row r="7" spans="1:13" ht="15" customHeight="1">
      <c r="A7" s="42"/>
      <c r="B7" s="228" t="s">
        <v>49</v>
      </c>
      <c r="C7" s="228"/>
      <c r="D7" s="357" t="s">
        <v>73</v>
      </c>
      <c r="E7" s="357"/>
      <c r="F7" s="357"/>
      <c r="G7" s="357"/>
      <c r="H7" s="7"/>
      <c r="I7" s="7"/>
    </row>
    <row r="8" spans="1:13" ht="15" customHeight="1">
      <c r="A8" s="42"/>
      <c r="B8" s="228" t="s">
        <v>50</v>
      </c>
      <c r="C8" s="228"/>
      <c r="D8" s="358" t="s">
        <v>62</v>
      </c>
      <c r="E8" s="358"/>
      <c r="F8" s="358"/>
      <c r="G8" s="358"/>
      <c r="H8" s="7"/>
      <c r="I8" s="7"/>
    </row>
    <row r="9" spans="1:13" ht="15.75">
      <c r="A9" s="42"/>
      <c r="B9" s="6"/>
      <c r="C9" s="42"/>
      <c r="D9" s="42"/>
      <c r="E9" s="42"/>
      <c r="F9" s="42"/>
      <c r="G9" s="42"/>
      <c r="H9" s="42"/>
      <c r="I9" s="42"/>
      <c r="J9" s="34"/>
      <c r="K9" s="34"/>
    </row>
    <row r="10" spans="1:13" ht="15" customHeight="1">
      <c r="A10" s="227" t="s">
        <v>3</v>
      </c>
      <c r="B10" s="227"/>
      <c r="C10" s="227"/>
      <c r="D10" s="227"/>
      <c r="E10" s="227"/>
      <c r="F10" s="227"/>
      <c r="G10" s="227"/>
      <c r="H10" s="227"/>
      <c r="I10" s="227"/>
    </row>
    <row r="11" spans="1:13" ht="16.5" thickBot="1">
      <c r="A11" s="42"/>
      <c r="B11" s="6"/>
      <c r="C11" s="42"/>
      <c r="D11" s="42"/>
      <c r="E11" s="42"/>
      <c r="F11" s="42"/>
      <c r="G11" s="42"/>
      <c r="H11" s="42"/>
      <c r="I11" s="42"/>
      <c r="M11" s="34"/>
    </row>
    <row r="12" spans="1:13" ht="49.15" customHeight="1" thickBot="1">
      <c r="B12" s="22" t="s">
        <v>4</v>
      </c>
      <c r="C12" s="22" t="s">
        <v>44</v>
      </c>
      <c r="D12" s="22" t="s">
        <v>52</v>
      </c>
      <c r="E12" s="23" t="s">
        <v>51</v>
      </c>
      <c r="F12" s="23" t="s">
        <v>41</v>
      </c>
      <c r="G12" s="22" t="s">
        <v>5</v>
      </c>
      <c r="H12" s="22" t="s">
        <v>42</v>
      </c>
      <c r="I12" s="22" t="s">
        <v>55</v>
      </c>
      <c r="M12" s="34"/>
    </row>
    <row r="13" spans="1:13" ht="14.25" customHeight="1" thickBot="1">
      <c r="B13" s="19">
        <v>1</v>
      </c>
      <c r="C13" s="19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1:13" ht="38.450000000000003" customHeight="1" thickBot="1">
      <c r="B14" s="8">
        <v>1</v>
      </c>
      <c r="C14" s="24" t="s">
        <v>43</v>
      </c>
      <c r="D14" s="10">
        <v>2</v>
      </c>
      <c r="E14" s="10">
        <v>1800</v>
      </c>
      <c r="F14" s="10">
        <v>0</v>
      </c>
      <c r="G14" s="10">
        <f>(E14+F14)*15%</f>
        <v>270</v>
      </c>
      <c r="H14" s="10"/>
      <c r="I14" s="10">
        <f>(E14+F14+G14+H14)*12</f>
        <v>24840</v>
      </c>
    </row>
    <row r="15" spans="1:13" ht="36" customHeight="1" thickBot="1">
      <c r="B15" s="8">
        <v>2</v>
      </c>
      <c r="C15" s="24" t="s">
        <v>64</v>
      </c>
      <c r="D15" s="10">
        <v>12</v>
      </c>
      <c r="E15" s="10">
        <v>35237.69</v>
      </c>
      <c r="F15" s="10">
        <v>0</v>
      </c>
      <c r="G15" s="10">
        <f>(E15+F15)*15%</f>
        <v>5285.6535000000003</v>
      </c>
      <c r="H15" s="10"/>
      <c r="I15" s="10">
        <f>(E15+F15+G15+H15)*12+0.04</f>
        <v>486280.16200000001</v>
      </c>
      <c r="L15" s="225"/>
    </row>
    <row r="16" spans="1:13" ht="32.450000000000003" customHeight="1" thickBot="1">
      <c r="B16" s="8">
        <v>3</v>
      </c>
      <c r="C16" s="24" t="s">
        <v>57</v>
      </c>
      <c r="D16" s="10">
        <v>2</v>
      </c>
      <c r="E16" s="10">
        <v>541.41</v>
      </c>
      <c r="F16" s="10">
        <v>0</v>
      </c>
      <c r="G16" s="10">
        <f>(E16+F16)*15%</f>
        <v>81.211499999999987</v>
      </c>
      <c r="H16" s="10"/>
      <c r="I16" s="10">
        <f>(E16+F16+G16+H16)*12+0.02</f>
        <v>7471.4780000000001</v>
      </c>
    </row>
    <row r="17" spans="1:9" ht="16.5" thickBot="1">
      <c r="B17" s="8"/>
      <c r="C17" s="24"/>
      <c r="D17" s="10"/>
      <c r="E17" s="10"/>
      <c r="F17" s="10"/>
      <c r="G17" s="10"/>
      <c r="H17" s="10"/>
      <c r="I17" s="10"/>
    </row>
    <row r="18" spans="1:9" ht="16.5" thickBot="1">
      <c r="B18" s="234" t="s">
        <v>6</v>
      </c>
      <c r="C18" s="235"/>
      <c r="D18" s="46">
        <f>SUM(D14:D17)</f>
        <v>16</v>
      </c>
      <c r="E18" s="46">
        <f>SUM(E14:E17)</f>
        <v>37579.100000000006</v>
      </c>
      <c r="F18" s="46">
        <f>SUM(F14:F17)</f>
        <v>0</v>
      </c>
      <c r="G18" s="46">
        <f>SUM(G14:G17)</f>
        <v>5636.8650000000007</v>
      </c>
      <c r="H18" s="46"/>
      <c r="I18" s="46">
        <f>I14+I17+I15+I16</f>
        <v>518591.64</v>
      </c>
    </row>
    <row r="19" spans="1:9" ht="18" customHeight="1" thickBot="1">
      <c r="B19" s="234" t="s">
        <v>45</v>
      </c>
      <c r="C19" s="235"/>
      <c r="D19" s="10"/>
      <c r="E19" s="10"/>
      <c r="F19" s="10"/>
      <c r="G19" s="10"/>
      <c r="H19" s="10"/>
      <c r="I19" s="46">
        <f>I18</f>
        <v>518591.64</v>
      </c>
    </row>
    <row r="20" spans="1:9" ht="12" customHeight="1"/>
    <row r="21" spans="1:9" ht="15" customHeight="1">
      <c r="A21" s="227" t="s">
        <v>53</v>
      </c>
      <c r="B21" s="227"/>
      <c r="C21" s="227"/>
      <c r="D21" s="227"/>
      <c r="E21" s="227"/>
      <c r="F21" s="227"/>
      <c r="G21" s="227"/>
      <c r="H21" s="227"/>
      <c r="I21" s="227"/>
    </row>
    <row r="22" spans="1:9" ht="13.5" customHeight="1">
      <c r="A22" s="227" t="s">
        <v>9</v>
      </c>
      <c r="B22" s="227"/>
      <c r="C22" s="227"/>
      <c r="D22" s="227"/>
      <c r="E22" s="227"/>
      <c r="F22" s="227"/>
      <c r="G22" s="227"/>
      <c r="H22" s="227"/>
      <c r="I22" s="227"/>
    </row>
    <row r="23" spans="1:9" ht="14.25" customHeight="1">
      <c r="A23" s="227" t="s">
        <v>10</v>
      </c>
      <c r="B23" s="227"/>
      <c r="C23" s="227"/>
      <c r="D23" s="227"/>
      <c r="E23" s="227"/>
      <c r="F23" s="227"/>
      <c r="G23" s="227"/>
      <c r="H23" s="227"/>
      <c r="I23" s="227"/>
    </row>
    <row r="24" spans="1:9" ht="14.25" customHeight="1">
      <c r="A24" s="227" t="s">
        <v>11</v>
      </c>
      <c r="B24" s="227"/>
      <c r="C24" s="227"/>
      <c r="D24" s="227"/>
      <c r="E24" s="227"/>
      <c r="F24" s="227"/>
      <c r="G24" s="227"/>
      <c r="H24" s="227"/>
      <c r="I24" s="227"/>
    </row>
    <row r="25" spans="1:9" ht="15" customHeight="1" thickBot="1">
      <c r="B25" s="1"/>
    </row>
    <row r="26" spans="1:9" ht="52.9" customHeight="1" thickBot="1">
      <c r="B26" s="3" t="s">
        <v>4</v>
      </c>
      <c r="C26" s="4" t="s">
        <v>12</v>
      </c>
      <c r="D26" s="3" t="s">
        <v>13</v>
      </c>
      <c r="E26" s="236" t="s">
        <v>14</v>
      </c>
      <c r="F26" s="237"/>
      <c r="G26" s="237"/>
      <c r="H26" s="238"/>
    </row>
    <row r="27" spans="1:9" ht="14.25" customHeight="1" thickBot="1">
      <c r="B27" s="31">
        <v>1</v>
      </c>
      <c r="C27" s="32">
        <v>2</v>
      </c>
      <c r="D27" s="33">
        <v>3</v>
      </c>
      <c r="E27" s="359">
        <v>4</v>
      </c>
      <c r="F27" s="360"/>
      <c r="G27" s="360"/>
      <c r="H27" s="361"/>
    </row>
    <row r="28" spans="1:9" ht="32.25" customHeight="1" thickBot="1">
      <c r="B28" s="8">
        <v>1</v>
      </c>
      <c r="C28" s="24" t="s">
        <v>15</v>
      </c>
      <c r="D28" s="29" t="s">
        <v>7</v>
      </c>
      <c r="E28" s="230">
        <f>E29+E30</f>
        <v>114090.1608</v>
      </c>
      <c r="F28" s="231"/>
      <c r="G28" s="231"/>
      <c r="H28" s="232"/>
    </row>
    <row r="29" spans="1:9" ht="21.75" customHeight="1" thickBot="1">
      <c r="B29" s="8" t="s">
        <v>16</v>
      </c>
      <c r="C29" s="24" t="s">
        <v>17</v>
      </c>
      <c r="D29" s="20">
        <f>I19</f>
        <v>518591.64</v>
      </c>
      <c r="E29" s="247">
        <f>D29*22%</f>
        <v>114090.1608</v>
      </c>
      <c r="F29" s="248"/>
      <c r="G29" s="248"/>
      <c r="H29" s="249"/>
    </row>
    <row r="30" spans="1:9" ht="19.5" customHeight="1" thickBot="1">
      <c r="B30" s="8" t="s">
        <v>18</v>
      </c>
      <c r="C30" s="24" t="s">
        <v>19</v>
      </c>
      <c r="D30" s="20">
        <v>0</v>
      </c>
      <c r="E30" s="247">
        <f>D30*22%</f>
        <v>0</v>
      </c>
      <c r="F30" s="248"/>
      <c r="G30" s="248"/>
      <c r="H30" s="249"/>
    </row>
    <row r="31" spans="1:9" ht="36.75" customHeight="1" thickBot="1">
      <c r="B31" s="8">
        <v>2</v>
      </c>
      <c r="C31" s="24" t="s">
        <v>20</v>
      </c>
      <c r="D31" s="29" t="s">
        <v>7</v>
      </c>
      <c r="E31" s="256">
        <v>16016.26</v>
      </c>
      <c r="F31" s="257"/>
      <c r="G31" s="257"/>
      <c r="H31" s="258"/>
    </row>
    <row r="32" spans="1:9" ht="67.5" customHeight="1" thickBot="1">
      <c r="B32" s="8" t="s">
        <v>21</v>
      </c>
      <c r="C32" s="24" t="s">
        <v>22</v>
      </c>
      <c r="D32" s="20">
        <f>I19</f>
        <v>518591.64</v>
      </c>
      <c r="E32" s="250">
        <v>18893.009999999998</v>
      </c>
      <c r="F32" s="251"/>
      <c r="G32" s="251"/>
      <c r="H32" s="252"/>
    </row>
    <row r="33" spans="1:10" ht="60" customHeight="1" thickBot="1">
      <c r="B33" s="8" t="s">
        <v>23</v>
      </c>
      <c r="C33" s="24" t="s">
        <v>24</v>
      </c>
      <c r="D33" s="20">
        <f>I19</f>
        <v>518591.64</v>
      </c>
      <c r="E33" s="250">
        <f>D33*0.2%</f>
        <v>1037.18328</v>
      </c>
      <c r="F33" s="251"/>
      <c r="G33" s="251"/>
      <c r="H33" s="252"/>
    </row>
    <row r="34" spans="1:10" ht="50.25" customHeight="1" thickBot="1">
      <c r="B34" s="8">
        <v>3</v>
      </c>
      <c r="C34" s="24" t="s">
        <v>25</v>
      </c>
      <c r="D34" s="20">
        <f>I19</f>
        <v>518591.64</v>
      </c>
      <c r="E34" s="256">
        <f>D34*5.1%</f>
        <v>26448.173639999997</v>
      </c>
      <c r="F34" s="257"/>
      <c r="G34" s="257"/>
      <c r="H34" s="258"/>
    </row>
    <row r="35" spans="1:10" ht="19.149999999999999" customHeight="1" thickBot="1">
      <c r="B35" s="28"/>
      <c r="C35" s="30" t="s">
        <v>6</v>
      </c>
      <c r="D35" s="29" t="s">
        <v>7</v>
      </c>
      <c r="E35" s="355">
        <f>E28+E31+E34</f>
        <v>156554.59443999999</v>
      </c>
      <c r="F35" s="355"/>
      <c r="G35" s="355"/>
      <c r="H35" s="356"/>
    </row>
    <row r="36" spans="1:10" ht="18" customHeight="1">
      <c r="B36" s="1"/>
    </row>
    <row r="37" spans="1:10" ht="20.100000000000001" customHeight="1">
      <c r="B37" s="227" t="s">
        <v>78</v>
      </c>
      <c r="C37" s="227"/>
      <c r="D37" s="227"/>
      <c r="E37" s="227"/>
      <c r="F37" s="227"/>
      <c r="G37" s="227"/>
      <c r="H37" s="227"/>
      <c r="I37" s="227"/>
      <c r="J37" s="41"/>
    </row>
    <row r="38" spans="1:10" ht="20.100000000000001" customHeight="1">
      <c r="B38" s="7"/>
      <c r="C38" s="7"/>
      <c r="D38" s="233"/>
      <c r="E38" s="233"/>
      <c r="F38" s="233"/>
      <c r="G38" s="233"/>
      <c r="H38" s="7"/>
      <c r="I38" s="7"/>
      <c r="J38" s="7"/>
    </row>
    <row r="39" spans="1:10" ht="15.75">
      <c r="A39" s="41"/>
      <c r="B39" s="228" t="s">
        <v>49</v>
      </c>
      <c r="C39" s="228"/>
      <c r="D39" s="357" t="s">
        <v>118</v>
      </c>
      <c r="E39" s="357"/>
      <c r="F39" s="357"/>
      <c r="G39" s="357"/>
      <c r="H39" s="41"/>
      <c r="I39" s="41"/>
      <c r="J39" s="41"/>
    </row>
    <row r="40" spans="1:10" ht="15.75">
      <c r="B40" s="228" t="s">
        <v>50</v>
      </c>
      <c r="C40" s="228"/>
      <c r="D40" s="233" t="s">
        <v>62</v>
      </c>
      <c r="E40" s="233"/>
      <c r="F40" s="233"/>
      <c r="G40" s="233"/>
    </row>
    <row r="41" spans="1:10" ht="15" customHeight="1">
      <c r="A41" s="227"/>
      <c r="B41" s="227"/>
      <c r="C41" s="227"/>
      <c r="D41" s="227"/>
      <c r="E41" s="227"/>
      <c r="F41" s="227"/>
      <c r="G41" s="227"/>
      <c r="H41" s="227"/>
      <c r="I41" s="227"/>
    </row>
    <row r="42" spans="1:10" ht="15.75">
      <c r="B42" s="288" t="s">
        <v>113</v>
      </c>
      <c r="C42" s="288"/>
      <c r="D42" s="288"/>
      <c r="E42" s="288"/>
      <c r="F42" s="288"/>
      <c r="G42" s="288"/>
      <c r="H42" s="288"/>
      <c r="I42" s="288"/>
      <c r="J42" s="288"/>
    </row>
    <row r="43" spans="1:10" ht="13.9" customHeight="1" thickBot="1">
      <c r="C43" s="44"/>
    </row>
    <row r="44" spans="1:10" ht="39.75" thickBot="1">
      <c r="B44" s="60" t="s">
        <v>4</v>
      </c>
      <c r="C44" s="61" t="s">
        <v>26</v>
      </c>
      <c r="D44" s="61" t="s">
        <v>32</v>
      </c>
      <c r="E44" s="61" t="s">
        <v>33</v>
      </c>
      <c r="F44" s="61" t="s">
        <v>34</v>
      </c>
      <c r="G44" s="60" t="s">
        <v>83</v>
      </c>
      <c r="H44" s="90"/>
    </row>
    <row r="45" spans="1:10" ht="15.75" thickBot="1">
      <c r="B45" s="71">
        <v>1</v>
      </c>
      <c r="C45" s="72">
        <v>2</v>
      </c>
      <c r="D45" s="72">
        <v>3</v>
      </c>
      <c r="E45" s="72">
        <v>4</v>
      </c>
      <c r="F45" s="72">
        <v>5</v>
      </c>
      <c r="G45" s="71">
        <v>6</v>
      </c>
      <c r="H45" s="91"/>
    </row>
    <row r="46" spans="1:10" ht="16.5" thickBot="1">
      <c r="B46" s="58">
        <v>1</v>
      </c>
      <c r="C46" s="56" t="s">
        <v>74</v>
      </c>
      <c r="D46" s="56">
        <v>833.33</v>
      </c>
      <c r="E46" s="56">
        <v>6</v>
      </c>
      <c r="F46" s="56">
        <v>1</v>
      </c>
      <c r="G46" s="108">
        <f>D46*E46*F46+0.02</f>
        <v>5000.0000000000009</v>
      </c>
      <c r="H46" s="92"/>
    </row>
    <row r="47" spans="1:10" ht="16.5" thickBot="1">
      <c r="B47" s="58"/>
      <c r="C47" s="59" t="s">
        <v>6</v>
      </c>
      <c r="D47" s="57" t="s">
        <v>7</v>
      </c>
      <c r="E47" s="57" t="s">
        <v>7</v>
      </c>
      <c r="F47" s="57" t="s">
        <v>7</v>
      </c>
      <c r="G47" s="107">
        <f>SUM(G46:G46)</f>
        <v>5000.0000000000009</v>
      </c>
      <c r="H47" s="83"/>
      <c r="I47" s="83"/>
    </row>
    <row r="48" spans="1:10" ht="15.75">
      <c r="B48" s="76"/>
      <c r="C48" s="81"/>
      <c r="D48" s="66"/>
      <c r="E48" s="66"/>
      <c r="F48" s="66"/>
      <c r="G48" s="82"/>
      <c r="H48" s="158"/>
      <c r="I48" s="158"/>
    </row>
    <row r="49" spans="2:10" ht="15.75">
      <c r="B49" s="288" t="s">
        <v>134</v>
      </c>
      <c r="C49" s="288"/>
      <c r="D49" s="288"/>
      <c r="E49" s="288"/>
      <c r="F49" s="288"/>
      <c r="G49" s="288"/>
      <c r="H49" s="288"/>
      <c r="I49" s="288"/>
      <c r="J49" s="288"/>
    </row>
    <row r="50" spans="2:10" ht="19.5" thickBot="1">
      <c r="C50" s="44"/>
    </row>
    <row r="51" spans="2:10" ht="27" thickBot="1">
      <c r="B51" s="60" t="s">
        <v>4</v>
      </c>
      <c r="C51" s="61" t="s">
        <v>26</v>
      </c>
      <c r="D51" s="61" t="s">
        <v>38</v>
      </c>
      <c r="E51" s="61" t="s">
        <v>33</v>
      </c>
      <c r="F51" s="61" t="s">
        <v>34</v>
      </c>
      <c r="G51" s="60" t="s">
        <v>83</v>
      </c>
      <c r="H51" s="90"/>
    </row>
    <row r="52" spans="2:10" ht="15.75" thickBot="1">
      <c r="B52" s="71">
        <v>1</v>
      </c>
      <c r="C52" s="72">
        <v>2</v>
      </c>
      <c r="D52" s="72">
        <v>3</v>
      </c>
      <c r="E52" s="72">
        <v>4</v>
      </c>
      <c r="F52" s="72">
        <v>5</v>
      </c>
      <c r="G52" s="71">
        <v>6</v>
      </c>
      <c r="H52" s="91"/>
    </row>
    <row r="53" spans="2:10" ht="16.5" thickBot="1">
      <c r="B53" s="58">
        <v>1</v>
      </c>
      <c r="C53" s="56" t="s">
        <v>135</v>
      </c>
      <c r="D53" s="57">
        <v>10</v>
      </c>
      <c r="E53" s="56"/>
      <c r="F53" s="56"/>
      <c r="G53" s="108">
        <v>119350</v>
      </c>
      <c r="H53" s="92"/>
    </row>
    <row r="54" spans="2:10" ht="18.600000000000001" customHeight="1" thickBot="1">
      <c r="B54" s="58"/>
      <c r="C54" s="59" t="s">
        <v>6</v>
      </c>
      <c r="D54" s="57" t="s">
        <v>7</v>
      </c>
      <c r="E54" s="57" t="s">
        <v>7</v>
      </c>
      <c r="F54" s="57" t="s">
        <v>7</v>
      </c>
      <c r="G54" s="107">
        <f>SUM(G53:G53)</f>
        <v>119350</v>
      </c>
      <c r="H54" s="158"/>
      <c r="I54" s="158"/>
    </row>
    <row r="55" spans="2:10" ht="18.600000000000001" customHeight="1">
      <c r="B55" s="76"/>
      <c r="C55" s="81"/>
      <c r="D55" s="66"/>
      <c r="E55" s="66"/>
      <c r="F55" s="66"/>
      <c r="G55" s="82"/>
      <c r="H55" s="220"/>
      <c r="I55" s="220"/>
    </row>
    <row r="56" spans="2:10" ht="18.600000000000001" customHeight="1">
      <c r="B56" s="227" t="s">
        <v>184</v>
      </c>
      <c r="C56" s="227"/>
      <c r="D56" s="227"/>
      <c r="E56" s="227"/>
      <c r="F56" s="227"/>
      <c r="G56" s="227"/>
      <c r="H56" s="227"/>
      <c r="I56" s="227"/>
      <c r="J56" s="227"/>
    </row>
    <row r="57" spans="2:10" ht="18.600000000000001" customHeight="1" thickBot="1">
      <c r="B57" s="44"/>
    </row>
    <row r="58" spans="2:10" ht="18.600000000000001" customHeight="1" thickBot="1">
      <c r="B58" s="3" t="s">
        <v>4</v>
      </c>
      <c r="C58" s="4" t="s">
        <v>8</v>
      </c>
      <c r="D58" s="16" t="s">
        <v>38</v>
      </c>
      <c r="E58" s="259" t="s">
        <v>39</v>
      </c>
      <c r="F58" s="237"/>
      <c r="G58" s="238"/>
    </row>
    <row r="59" spans="2:10" ht="18.600000000000001" customHeight="1" thickBot="1">
      <c r="B59" s="71">
        <v>1</v>
      </c>
      <c r="C59" s="72">
        <v>2</v>
      </c>
      <c r="D59" s="73">
        <v>3</v>
      </c>
      <c r="E59" s="282">
        <v>4</v>
      </c>
      <c r="F59" s="283"/>
      <c r="G59" s="284"/>
    </row>
    <row r="60" spans="2:10" ht="17.25" customHeight="1" thickBot="1">
      <c r="B60" s="58">
        <v>1</v>
      </c>
      <c r="C60" s="56" t="s">
        <v>185</v>
      </c>
      <c r="D60" s="78">
        <v>1</v>
      </c>
      <c r="E60" s="324">
        <v>11050</v>
      </c>
      <c r="F60" s="325"/>
      <c r="G60" s="326"/>
    </row>
    <row r="61" spans="2:10" ht="18.600000000000001" customHeight="1" thickBot="1">
      <c r="B61" s="58"/>
      <c r="C61" s="59" t="s">
        <v>6</v>
      </c>
      <c r="D61" s="78" t="s">
        <v>7</v>
      </c>
      <c r="E61" s="289">
        <f>SUM(E60:G60)</f>
        <v>11050</v>
      </c>
      <c r="F61" s="290"/>
      <c r="G61" s="291"/>
    </row>
    <row r="62" spans="2:10" ht="18.600000000000001" customHeight="1">
      <c r="B62" s="76"/>
      <c r="C62" s="81"/>
      <c r="D62" s="66"/>
      <c r="E62" s="66"/>
      <c r="F62" s="66"/>
      <c r="G62" s="82"/>
      <c r="H62" s="220"/>
      <c r="I62" s="220"/>
    </row>
    <row r="63" spans="2:10" ht="15.75">
      <c r="B63" s="227" t="s">
        <v>181</v>
      </c>
      <c r="C63" s="227"/>
      <c r="D63" s="227"/>
      <c r="E63" s="227"/>
      <c r="F63" s="227"/>
      <c r="G63" s="227"/>
      <c r="H63" s="227"/>
      <c r="I63" s="227"/>
      <c r="J63" s="227"/>
    </row>
    <row r="64" spans="2:10" ht="16.5" thickBot="1">
      <c r="B64" s="219"/>
      <c r="C64" s="219"/>
      <c r="D64" s="219"/>
      <c r="E64" s="219"/>
      <c r="F64" s="219"/>
      <c r="G64" s="219"/>
      <c r="H64" s="219"/>
      <c r="I64" s="219"/>
      <c r="J64" s="219"/>
    </row>
    <row r="65" spans="2:8" ht="27" thickBot="1">
      <c r="B65" s="60" t="s">
        <v>4</v>
      </c>
      <c r="C65" s="210" t="s">
        <v>8</v>
      </c>
      <c r="D65" s="60" t="s">
        <v>38</v>
      </c>
      <c r="E65" s="329" t="s">
        <v>39</v>
      </c>
      <c r="F65" s="330"/>
      <c r="G65" s="331"/>
    </row>
    <row r="66" spans="2:8">
      <c r="B66" s="95">
        <v>1</v>
      </c>
      <c r="C66" s="211">
        <v>2</v>
      </c>
      <c r="D66" s="215">
        <v>3</v>
      </c>
      <c r="E66" s="332">
        <v>4</v>
      </c>
      <c r="F66" s="333"/>
      <c r="G66" s="334"/>
    </row>
    <row r="67" spans="2:8" ht="18.75">
      <c r="B67" s="206">
        <v>1</v>
      </c>
      <c r="C67" s="76" t="s">
        <v>75</v>
      </c>
      <c r="D67" s="216">
        <v>1</v>
      </c>
      <c r="E67" s="335">
        <v>4170</v>
      </c>
      <c r="F67" s="336"/>
      <c r="G67" s="328"/>
    </row>
    <row r="68" spans="2:8" ht="18.75">
      <c r="B68" s="206">
        <v>2</v>
      </c>
      <c r="C68" s="212" t="s">
        <v>164</v>
      </c>
      <c r="D68" s="216">
        <v>1</v>
      </c>
      <c r="E68" s="335">
        <v>7200</v>
      </c>
      <c r="F68" s="336"/>
      <c r="G68" s="328"/>
    </row>
    <row r="69" spans="2:8" ht="31.5">
      <c r="B69" s="206">
        <v>3</v>
      </c>
      <c r="C69" s="212" t="s">
        <v>174</v>
      </c>
      <c r="D69" s="216">
        <v>1</v>
      </c>
      <c r="E69" s="335">
        <v>39598</v>
      </c>
      <c r="F69" s="336"/>
      <c r="G69" s="328"/>
    </row>
    <row r="70" spans="2:8" ht="18.75">
      <c r="B70" s="206">
        <v>4</v>
      </c>
      <c r="C70" s="85" t="s">
        <v>94</v>
      </c>
      <c r="D70" s="216">
        <v>8</v>
      </c>
      <c r="E70" s="335">
        <v>2000</v>
      </c>
      <c r="F70" s="337"/>
      <c r="G70" s="338"/>
    </row>
    <row r="71" spans="2:8" ht="18.75">
      <c r="B71" s="206">
        <v>5</v>
      </c>
      <c r="C71" s="213" t="s">
        <v>159</v>
      </c>
      <c r="D71" s="216">
        <v>1</v>
      </c>
      <c r="E71" s="353">
        <v>9000</v>
      </c>
      <c r="F71" s="337"/>
      <c r="G71" s="338"/>
    </row>
    <row r="72" spans="2:8" ht="19.5" thickBot="1">
      <c r="B72" s="207"/>
      <c r="C72" s="214" t="s">
        <v>6</v>
      </c>
      <c r="D72" s="217" t="s">
        <v>7</v>
      </c>
      <c r="E72" s="339">
        <f>SUM(E67:G71)</f>
        <v>61968</v>
      </c>
      <c r="F72" s="340"/>
      <c r="G72" s="341"/>
    </row>
    <row r="73" spans="2:8" ht="201" customHeight="1">
      <c r="B73" s="63"/>
      <c r="C73" s="81"/>
      <c r="D73" s="66"/>
      <c r="E73" s="82"/>
      <c r="F73" s="83"/>
      <c r="G73" s="83"/>
    </row>
    <row r="74" spans="2:8" ht="15.75">
      <c r="B74" s="227" t="s">
        <v>182</v>
      </c>
      <c r="C74" s="227"/>
      <c r="D74" s="227"/>
      <c r="E74" s="227"/>
      <c r="F74" s="227"/>
      <c r="G74" s="227"/>
      <c r="H74" s="227"/>
    </row>
    <row r="75" spans="2:8" ht="16.5" thickBot="1">
      <c r="B75" s="86"/>
      <c r="C75" s="86"/>
      <c r="D75" s="86"/>
      <c r="E75" s="86"/>
      <c r="F75" s="86"/>
      <c r="G75" s="86"/>
      <c r="H75" s="86"/>
    </row>
    <row r="76" spans="2:8" ht="27" thickBot="1">
      <c r="B76" s="60" t="s">
        <v>4</v>
      </c>
      <c r="C76" s="96" t="s">
        <v>8</v>
      </c>
      <c r="D76" s="89" t="s">
        <v>38</v>
      </c>
      <c r="E76" s="315" t="s">
        <v>91</v>
      </c>
      <c r="F76" s="316"/>
      <c r="G76" s="317"/>
      <c r="H76" s="86"/>
    </row>
    <row r="77" spans="2:8" ht="15.75">
      <c r="B77" s="95">
        <v>1</v>
      </c>
      <c r="C77" s="94">
        <v>2</v>
      </c>
      <c r="D77" s="93">
        <v>3</v>
      </c>
      <c r="E77" s="318">
        <v>4</v>
      </c>
      <c r="F77" s="319"/>
      <c r="G77" s="320"/>
      <c r="H77" s="86"/>
    </row>
    <row r="78" spans="2:8" ht="19.5" thickBot="1">
      <c r="B78" s="206">
        <v>1</v>
      </c>
      <c r="C78" s="56" t="s">
        <v>175</v>
      </c>
      <c r="D78" s="88">
        <v>1</v>
      </c>
      <c r="E78" s="321">
        <v>29600</v>
      </c>
      <c r="F78" s="322"/>
      <c r="G78" s="323"/>
      <c r="H78" s="86"/>
    </row>
    <row r="79" spans="2:8" ht="48" thickBot="1">
      <c r="B79" s="206">
        <v>2</v>
      </c>
      <c r="C79" s="56" t="s">
        <v>119</v>
      </c>
      <c r="D79" s="88">
        <v>1</v>
      </c>
      <c r="E79" s="335">
        <v>217193</v>
      </c>
      <c r="F79" s="337"/>
      <c r="G79" s="338"/>
      <c r="H79" s="86"/>
    </row>
    <row r="80" spans="2:8" ht="33" customHeight="1" thickBot="1">
      <c r="B80" s="206">
        <v>3</v>
      </c>
      <c r="C80" s="56" t="s">
        <v>151</v>
      </c>
      <c r="D80" s="88">
        <v>1</v>
      </c>
      <c r="E80" s="335">
        <v>40585</v>
      </c>
      <c r="F80" s="337"/>
      <c r="G80" s="338"/>
      <c r="H80" s="86"/>
    </row>
    <row r="81" spans="2:13" ht="19.5" thickBot="1">
      <c r="B81" s="207"/>
      <c r="C81" s="208" t="s">
        <v>6</v>
      </c>
      <c r="D81" s="218" t="s">
        <v>7</v>
      </c>
      <c r="E81" s="354">
        <f>SUM(E78:G80)</f>
        <v>287378</v>
      </c>
      <c r="F81" s="340"/>
      <c r="G81" s="341"/>
      <c r="H81" s="86"/>
    </row>
    <row r="82" spans="2:13" ht="22.5" customHeight="1">
      <c r="B82" s="86"/>
      <c r="C82" s="86"/>
      <c r="D82" s="86"/>
      <c r="E82" s="86"/>
      <c r="F82" s="86"/>
      <c r="G82" s="86"/>
      <c r="H82" s="86"/>
    </row>
    <row r="83" spans="2:13" ht="15.75">
      <c r="B83" s="227" t="s">
        <v>183</v>
      </c>
      <c r="C83" s="227"/>
      <c r="D83" s="227"/>
      <c r="E83" s="227"/>
      <c r="F83" s="227"/>
      <c r="G83" s="227"/>
      <c r="H83" s="227"/>
      <c r="I83" s="227"/>
      <c r="J83" s="227"/>
    </row>
    <row r="84" spans="2:13" ht="18.75">
      <c r="B84" s="227" t="s">
        <v>89</v>
      </c>
      <c r="C84" s="227"/>
      <c r="D84" s="227"/>
      <c r="E84" s="227"/>
      <c r="F84" s="227"/>
      <c r="G84" s="227"/>
      <c r="H84" s="227"/>
      <c r="I84" s="227"/>
      <c r="J84" s="227"/>
      <c r="K84" s="87"/>
      <c r="L84" s="87"/>
      <c r="M84" s="87"/>
    </row>
    <row r="85" spans="2:13" ht="19.5" thickBot="1"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</row>
    <row r="86" spans="2:13" ht="26.25" thickBot="1">
      <c r="B86" s="3" t="s">
        <v>4</v>
      </c>
      <c r="C86" s="4" t="s">
        <v>8</v>
      </c>
      <c r="D86" s="4" t="s">
        <v>35</v>
      </c>
      <c r="E86" s="16" t="s">
        <v>40</v>
      </c>
      <c r="F86" s="259" t="s">
        <v>54</v>
      </c>
      <c r="G86" s="238"/>
      <c r="H86" s="7"/>
    </row>
    <row r="87" spans="2:13" ht="15.75" thickBot="1">
      <c r="B87" s="54">
        <v>1</v>
      </c>
      <c r="C87" s="55">
        <v>2</v>
      </c>
      <c r="D87" s="55">
        <v>3</v>
      </c>
      <c r="E87" s="79">
        <v>4</v>
      </c>
      <c r="F87" s="277">
        <v>5</v>
      </c>
      <c r="G87" s="278"/>
    </row>
    <row r="88" spans="2:13" ht="16.5" thickBot="1">
      <c r="B88" s="58">
        <v>1</v>
      </c>
      <c r="C88" s="75" t="s">
        <v>66</v>
      </c>
      <c r="D88" s="203">
        <f>F88/E88</f>
        <v>181.39485981308411</v>
      </c>
      <c r="E88" s="92">
        <v>42.8</v>
      </c>
      <c r="F88" s="344">
        <v>7763.7</v>
      </c>
      <c r="G88" s="345"/>
    </row>
    <row r="89" spans="2:13" ht="16.5" thickBot="1">
      <c r="B89" s="77">
        <v>2</v>
      </c>
      <c r="C89" s="64" t="s">
        <v>167</v>
      </c>
      <c r="D89" s="64"/>
      <c r="E89" s="103"/>
      <c r="F89" s="346">
        <v>15810</v>
      </c>
      <c r="G89" s="323"/>
    </row>
    <row r="90" spans="2:13" ht="32.25" thickBot="1">
      <c r="B90" s="77">
        <v>3</v>
      </c>
      <c r="C90" s="64" t="s">
        <v>120</v>
      </c>
      <c r="D90" s="64"/>
      <c r="E90" s="103"/>
      <c r="F90" s="346">
        <v>4998</v>
      </c>
      <c r="G90" s="323"/>
    </row>
    <row r="91" spans="2:13" ht="16.5" thickBot="1">
      <c r="B91" s="77">
        <v>4</v>
      </c>
      <c r="C91" s="64" t="s">
        <v>163</v>
      </c>
      <c r="D91" s="64"/>
      <c r="E91" s="103"/>
      <c r="F91" s="347">
        <v>16653</v>
      </c>
      <c r="G91" s="348"/>
    </row>
    <row r="92" spans="2:13" ht="32.25" thickBot="1">
      <c r="B92" s="77">
        <v>5</v>
      </c>
      <c r="C92" s="64" t="s">
        <v>76</v>
      </c>
      <c r="D92" s="64"/>
      <c r="E92" s="103"/>
      <c r="F92" s="347">
        <v>11769.45</v>
      </c>
      <c r="G92" s="348"/>
    </row>
    <row r="93" spans="2:13" ht="32.25" thickBot="1">
      <c r="B93" s="77">
        <v>6</v>
      </c>
      <c r="C93" s="64" t="s">
        <v>168</v>
      </c>
      <c r="D93" s="64"/>
      <c r="E93" s="103"/>
      <c r="F93" s="349">
        <v>21655.360000000001</v>
      </c>
      <c r="G93" s="350"/>
    </row>
    <row r="94" spans="2:13" ht="32.25" thickBot="1">
      <c r="B94" s="77">
        <v>7</v>
      </c>
      <c r="C94" s="64" t="s">
        <v>152</v>
      </c>
      <c r="D94" s="64"/>
      <c r="E94" s="103"/>
      <c r="F94" s="351">
        <v>11220</v>
      </c>
      <c r="G94" s="352"/>
    </row>
    <row r="95" spans="2:13" ht="16.5" thickBot="1">
      <c r="B95" s="77">
        <v>8</v>
      </c>
      <c r="C95" s="64" t="s">
        <v>140</v>
      </c>
      <c r="D95" s="64"/>
      <c r="E95" s="103"/>
      <c r="F95" s="336">
        <v>81350</v>
      </c>
      <c r="G95" s="328"/>
    </row>
    <row r="96" spans="2:13" ht="16.5" thickBot="1">
      <c r="B96" s="77">
        <v>9</v>
      </c>
      <c r="C96" s="64" t="s">
        <v>176</v>
      </c>
      <c r="D96" s="64"/>
      <c r="E96" s="103"/>
      <c r="F96" s="327">
        <v>34700</v>
      </c>
      <c r="G96" s="328"/>
    </row>
    <row r="97" spans="2:7" ht="16.5" thickBot="1">
      <c r="B97" s="58"/>
      <c r="C97" s="59" t="s">
        <v>6</v>
      </c>
      <c r="D97" s="56"/>
      <c r="E97" s="78" t="s">
        <v>7</v>
      </c>
      <c r="F97" s="339">
        <f>SUM(F88:G96)</f>
        <v>205919.51</v>
      </c>
      <c r="G97" s="341"/>
    </row>
    <row r="98" spans="2:7" ht="15.75">
      <c r="B98" s="76"/>
      <c r="C98" s="81"/>
      <c r="D98" s="76"/>
      <c r="E98" s="66"/>
      <c r="F98" s="82"/>
      <c r="G98" s="172"/>
    </row>
    <row r="99" spans="2:7" ht="15.75">
      <c r="B99" s="76"/>
      <c r="C99" s="81"/>
      <c r="D99" s="76"/>
      <c r="E99" s="66"/>
      <c r="F99" s="82"/>
      <c r="G99" s="172"/>
    </row>
    <row r="101" spans="2:7">
      <c r="C101" s="342" t="s">
        <v>72</v>
      </c>
      <c r="D101" s="342"/>
      <c r="E101" s="343" t="s">
        <v>71</v>
      </c>
      <c r="F101" s="343"/>
      <c r="G101" s="343"/>
    </row>
    <row r="102" spans="2:7">
      <c r="D102" s="47"/>
      <c r="E102" s="47"/>
    </row>
    <row r="103" spans="2:7">
      <c r="C103" s="342" t="s">
        <v>59</v>
      </c>
      <c r="D103" s="342"/>
      <c r="E103" s="343" t="s">
        <v>95</v>
      </c>
      <c r="F103" s="343"/>
      <c r="G103" s="343"/>
    </row>
  </sheetData>
  <mergeCells count="74">
    <mergeCell ref="E26:H26"/>
    <mergeCell ref="E27:H27"/>
    <mergeCell ref="E28:H28"/>
    <mergeCell ref="E29:H29"/>
    <mergeCell ref="B19:C19"/>
    <mergeCell ref="A22:I22"/>
    <mergeCell ref="A23:I23"/>
    <mergeCell ref="A24:I24"/>
    <mergeCell ref="A1:I1"/>
    <mergeCell ref="A2:I2"/>
    <mergeCell ref="A3:I3"/>
    <mergeCell ref="A5:I5"/>
    <mergeCell ref="B7:C7"/>
    <mergeCell ref="D7:G7"/>
    <mergeCell ref="B8:C8"/>
    <mergeCell ref="D8:G8"/>
    <mergeCell ref="A10:I10"/>
    <mergeCell ref="B18:C18"/>
    <mergeCell ref="A21:I21"/>
    <mergeCell ref="E30:H30"/>
    <mergeCell ref="E31:H31"/>
    <mergeCell ref="E32:H32"/>
    <mergeCell ref="E34:H34"/>
    <mergeCell ref="E33:H33"/>
    <mergeCell ref="E35:H35"/>
    <mergeCell ref="D38:G38"/>
    <mergeCell ref="A41:I41"/>
    <mergeCell ref="B37:I37"/>
    <mergeCell ref="B39:C39"/>
    <mergeCell ref="D39:G39"/>
    <mergeCell ref="B40:C40"/>
    <mergeCell ref="D40:G40"/>
    <mergeCell ref="B42:J42"/>
    <mergeCell ref="B83:J83"/>
    <mergeCell ref="B84:J84"/>
    <mergeCell ref="B74:H74"/>
    <mergeCell ref="E76:G76"/>
    <mergeCell ref="B49:J49"/>
    <mergeCell ref="E77:G77"/>
    <mergeCell ref="E78:G78"/>
    <mergeCell ref="E71:G71"/>
    <mergeCell ref="E81:G81"/>
    <mergeCell ref="E79:G79"/>
    <mergeCell ref="E80:G80"/>
    <mergeCell ref="B56:J56"/>
    <mergeCell ref="E61:G61"/>
    <mergeCell ref="E58:G58"/>
    <mergeCell ref="E59:G59"/>
    <mergeCell ref="C101:D101"/>
    <mergeCell ref="C103:D103"/>
    <mergeCell ref="E101:G101"/>
    <mergeCell ref="E103:G103"/>
    <mergeCell ref="F86:G86"/>
    <mergeCell ref="F87:G87"/>
    <mergeCell ref="F95:G95"/>
    <mergeCell ref="F88:G88"/>
    <mergeCell ref="F97:G97"/>
    <mergeCell ref="F89:G89"/>
    <mergeCell ref="F90:G90"/>
    <mergeCell ref="F91:G91"/>
    <mergeCell ref="F92:G92"/>
    <mergeCell ref="F93:G93"/>
    <mergeCell ref="F94:G94"/>
    <mergeCell ref="E60:G60"/>
    <mergeCell ref="F96:G96"/>
    <mergeCell ref="B63:J63"/>
    <mergeCell ref="E65:G65"/>
    <mergeCell ref="E66:G66"/>
    <mergeCell ref="E68:G68"/>
    <mergeCell ref="E67:G67"/>
    <mergeCell ref="E70:G70"/>
    <mergeCell ref="E69:G69"/>
    <mergeCell ref="E72:G72"/>
    <mergeCell ref="C85:M85"/>
  </mergeCells>
  <pageMargins left="0.78740157480314965" right="0.39370078740157483" top="0.39370078740157483" bottom="0.39370078740157483" header="0" footer="0"/>
  <pageSetup paperSize="9" scale="48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73" zoomScaleNormal="73" workbookViewId="0">
      <selection activeCell="M24" sqref="M23:M24"/>
    </sheetView>
  </sheetViews>
  <sheetFormatPr defaultRowHeight="15"/>
  <cols>
    <col min="1" max="1" width="1.7109375" customWidth="1"/>
    <col min="3" max="3" width="43.140625" customWidth="1"/>
    <col min="4" max="4" width="14.5703125" customWidth="1"/>
    <col min="5" max="5" width="16.5703125" customWidth="1"/>
    <col min="6" max="6" width="18" customWidth="1"/>
    <col min="7" max="7" width="17" customWidth="1"/>
    <col min="8" max="8" width="13.140625" customWidth="1"/>
    <col min="9" max="9" width="16" customWidth="1"/>
  </cols>
  <sheetData>
    <row r="1" spans="1:10" ht="15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</row>
    <row r="2" spans="1:10" ht="15" customHeight="1">
      <c r="A2" s="226" t="s">
        <v>1</v>
      </c>
      <c r="B2" s="226"/>
      <c r="C2" s="226"/>
      <c r="D2" s="226"/>
      <c r="E2" s="226"/>
      <c r="F2" s="226"/>
      <c r="G2" s="226"/>
      <c r="H2" s="226"/>
      <c r="I2" s="226"/>
    </row>
    <row r="3" spans="1:10" ht="22.5" customHeight="1">
      <c r="A3" s="226" t="s">
        <v>63</v>
      </c>
      <c r="B3" s="226"/>
      <c r="C3" s="226"/>
      <c r="D3" s="226"/>
      <c r="E3" s="226"/>
      <c r="F3" s="226"/>
      <c r="G3" s="226"/>
      <c r="H3" s="226"/>
      <c r="I3" s="226"/>
    </row>
    <row r="4" spans="1:10" ht="18.75">
      <c r="B4" s="1"/>
    </row>
    <row r="5" spans="1:10" ht="20.100000000000001" customHeight="1">
      <c r="B5" s="227" t="s">
        <v>78</v>
      </c>
      <c r="C5" s="227"/>
      <c r="D5" s="227"/>
      <c r="E5" s="227"/>
      <c r="F5" s="227"/>
      <c r="G5" s="227"/>
      <c r="H5" s="227"/>
      <c r="I5" s="227"/>
      <c r="J5" s="41"/>
    </row>
    <row r="6" spans="1:10" ht="20.100000000000001" customHeight="1">
      <c r="B6" s="7"/>
      <c r="C6" s="7"/>
      <c r="D6" s="233"/>
      <c r="E6" s="233"/>
      <c r="F6" s="233"/>
      <c r="G6" s="233"/>
      <c r="H6" s="7"/>
      <c r="I6" s="7"/>
      <c r="J6" s="7"/>
    </row>
    <row r="7" spans="1:10" ht="15.75">
      <c r="A7" s="41"/>
      <c r="B7" s="228" t="s">
        <v>49</v>
      </c>
      <c r="C7" s="228"/>
      <c r="D7" s="357" t="s">
        <v>116</v>
      </c>
      <c r="E7" s="357"/>
      <c r="F7" s="357"/>
      <c r="G7" s="357"/>
      <c r="H7" s="41"/>
      <c r="I7" s="41"/>
      <c r="J7" s="41"/>
    </row>
    <row r="8" spans="1:10" ht="15.75">
      <c r="B8" s="228" t="s">
        <v>50</v>
      </c>
      <c r="C8" s="228"/>
      <c r="D8" s="233" t="s">
        <v>62</v>
      </c>
      <c r="E8" s="233"/>
      <c r="F8" s="233"/>
      <c r="G8" s="233"/>
    </row>
    <row r="9" spans="1:10" ht="15" customHeight="1">
      <c r="A9" s="227"/>
      <c r="B9" s="227"/>
      <c r="C9" s="227"/>
      <c r="D9" s="227"/>
      <c r="E9" s="227"/>
      <c r="F9" s="227"/>
      <c r="G9" s="227"/>
      <c r="H9" s="227"/>
      <c r="I9" s="227"/>
    </row>
    <row r="10" spans="1:10" ht="18.600000000000001" customHeight="1">
      <c r="B10" s="76"/>
      <c r="C10" s="81"/>
      <c r="D10" s="66"/>
      <c r="E10" s="66"/>
      <c r="F10" s="66"/>
      <c r="G10" s="82"/>
      <c r="H10" s="205"/>
      <c r="I10" s="205"/>
    </row>
    <row r="11" spans="1:10" ht="18.600000000000001" customHeight="1">
      <c r="B11" s="227" t="s">
        <v>190</v>
      </c>
      <c r="C11" s="227"/>
      <c r="D11" s="227"/>
      <c r="E11" s="227"/>
      <c r="F11" s="227"/>
      <c r="G11" s="227"/>
      <c r="H11" s="227"/>
      <c r="I11" s="227"/>
      <c r="J11" s="227"/>
    </row>
    <row r="12" spans="1:10" ht="18.600000000000001" customHeight="1" thickBot="1">
      <c r="B12" s="227"/>
      <c r="C12" s="227"/>
      <c r="D12" s="227"/>
      <c r="E12" s="227"/>
      <c r="F12" s="227"/>
      <c r="G12" s="227"/>
      <c r="H12" s="227"/>
      <c r="I12" s="227"/>
      <c r="J12" s="227"/>
    </row>
    <row r="13" spans="1:10" ht="26.25" customHeight="1" thickBot="1">
      <c r="B13" s="60" t="s">
        <v>4</v>
      </c>
      <c r="C13" s="60" t="s">
        <v>8</v>
      </c>
      <c r="D13" s="89" t="s">
        <v>38</v>
      </c>
      <c r="E13" s="362" t="s">
        <v>91</v>
      </c>
      <c r="F13" s="363"/>
      <c r="G13" s="364"/>
      <c r="H13" s="204"/>
      <c r="I13" s="204"/>
      <c r="J13" s="204"/>
    </row>
    <row r="14" spans="1:10" ht="18.600000000000001" customHeight="1">
      <c r="B14" s="95">
        <v>1</v>
      </c>
      <c r="C14" s="209">
        <v>2</v>
      </c>
      <c r="D14" s="93">
        <v>3</v>
      </c>
      <c r="E14" s="365">
        <v>4</v>
      </c>
      <c r="F14" s="366"/>
      <c r="G14" s="367"/>
      <c r="H14" s="204"/>
      <c r="I14" s="204"/>
      <c r="J14" s="204"/>
    </row>
    <row r="15" spans="1:10" ht="42.75" customHeight="1" thickBot="1">
      <c r="B15" s="206">
        <v>1</v>
      </c>
      <c r="C15" s="56" t="s">
        <v>191</v>
      </c>
      <c r="D15" s="88">
        <v>1</v>
      </c>
      <c r="E15" s="321">
        <v>25687</v>
      </c>
      <c r="F15" s="322"/>
      <c r="G15" s="323"/>
      <c r="H15" s="204"/>
      <c r="I15" s="204"/>
      <c r="J15" s="204"/>
    </row>
    <row r="16" spans="1:10" ht="18.600000000000001" customHeight="1" thickBot="1">
      <c r="B16" s="207"/>
      <c r="C16" s="208" t="s">
        <v>6</v>
      </c>
      <c r="D16" s="218" t="s">
        <v>7</v>
      </c>
      <c r="E16" s="354">
        <f>SUM(E15:G15)</f>
        <v>25687</v>
      </c>
      <c r="F16" s="340"/>
      <c r="G16" s="341"/>
    </row>
    <row r="17" spans="2:9" ht="18.600000000000001" customHeight="1">
      <c r="B17" s="76"/>
      <c r="C17" s="81"/>
      <c r="D17" s="66"/>
      <c r="E17" s="66"/>
      <c r="F17" s="66"/>
      <c r="G17" s="82"/>
      <c r="H17" s="205"/>
      <c r="I17" s="205"/>
    </row>
    <row r="18" spans="2:9">
      <c r="C18" s="342" t="s">
        <v>72</v>
      </c>
      <c r="D18" s="342"/>
      <c r="E18" s="343" t="s">
        <v>71</v>
      </c>
      <c r="F18" s="343"/>
      <c r="G18" s="343"/>
    </row>
    <row r="19" spans="2:9">
      <c r="D19" s="47"/>
      <c r="E19" s="47"/>
    </row>
    <row r="20" spans="2:9">
      <c r="C20" s="342" t="s">
        <v>59</v>
      </c>
      <c r="D20" s="342"/>
      <c r="E20" s="343" t="s">
        <v>95</v>
      </c>
      <c r="F20" s="343"/>
      <c r="G20" s="343"/>
    </row>
  </sheetData>
  <mergeCells count="20">
    <mergeCell ref="C18:D18"/>
    <mergeCell ref="E18:G18"/>
    <mergeCell ref="C20:D20"/>
    <mergeCell ref="E20:G20"/>
    <mergeCell ref="E14:G14"/>
    <mergeCell ref="E15:G15"/>
    <mergeCell ref="E16:G16"/>
    <mergeCell ref="B12:J12"/>
    <mergeCell ref="E13:G13"/>
    <mergeCell ref="B5:I5"/>
    <mergeCell ref="D6:G6"/>
    <mergeCell ref="B7:C7"/>
    <mergeCell ref="D7:G7"/>
    <mergeCell ref="B8:C8"/>
    <mergeCell ref="D8:G8"/>
    <mergeCell ref="A1:I1"/>
    <mergeCell ref="A2:I2"/>
    <mergeCell ref="A3:I3"/>
    <mergeCell ref="A9:I9"/>
    <mergeCell ref="B11:J11"/>
  </mergeCells>
  <pageMargins left="0.78740157480314965" right="0.39370078740157483" top="0.39370078740157483" bottom="0.39370078740157483" header="0" footer="0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МЗ_2345Л0 </vt:lpstr>
      <vt:lpstr>МЗ_232501</vt:lpstr>
      <vt:lpstr>МЗ_232506</vt:lpstr>
      <vt:lpstr>ИЦ_242502</vt:lpstr>
      <vt:lpstr>ИЦ-24502 ВР243</vt:lpstr>
      <vt:lpstr>ИЦ_242517</vt:lpstr>
      <vt:lpstr>ИЦ_242517 (ВР 243)</vt:lpstr>
      <vt:lpstr>Внебюджет</vt:lpstr>
      <vt:lpstr>Внебюджет 242502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Пользователь Windows</cp:lastModifiedBy>
  <cp:lastPrinted>2020-01-10T04:27:53Z</cp:lastPrinted>
  <dcterms:created xsi:type="dcterms:W3CDTF">2018-01-09T02:42:35Z</dcterms:created>
  <dcterms:modified xsi:type="dcterms:W3CDTF">2020-01-10T04:28:27Z</dcterms:modified>
</cp:coreProperties>
</file>